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DETERMINE\ANNO 2025\SERVIZIO FINANZIARIO\"/>
    </mc:Choice>
  </mc:AlternateContent>
  <xr:revisionPtr revIDLastSave="0" documentId="8_{8075C053-2E55-4B48-90DA-ED23DF943EC4}" xr6:coauthVersionLast="47" xr6:coauthVersionMax="47" xr10:uidLastSave="{00000000-0000-0000-0000-000000000000}"/>
  <bookViews>
    <workbookView xWindow="180" yWindow="960" windowWidth="28440" windowHeight="14160" xr2:uid="{00000000-000D-0000-FFFF-FFFF00000000}"/>
  </bookViews>
  <sheets>
    <sheet name="Modello Piano flussi cassa" sheetId="4" r:id="rId1"/>
    <sheet name="ModelloPianoFlussiCassa_PEG" sheetId="6" r:id="rId2"/>
  </sheets>
  <definedNames>
    <definedName name="_xlnm.Print_Area" localSheetId="0">'Modello Piano flussi cassa'!$A$1:$J$109</definedName>
    <definedName name="_xlnm.Print_Area" localSheetId="1">ModelloPianoFlussiCassa_PEG!$A$1:$N$266</definedName>
  </definedNames>
  <calcPr calcId="191029"/>
</workbook>
</file>

<file path=xl/calcChain.xml><?xml version="1.0" encoding="utf-8"?>
<calcChain xmlns="http://schemas.openxmlformats.org/spreadsheetml/2006/main">
  <c r="N252" i="6" l="1"/>
  <c r="L252" i="6"/>
  <c r="J252" i="6"/>
  <c r="H252" i="6"/>
  <c r="N244" i="6"/>
  <c r="L244" i="6"/>
  <c r="J244" i="6"/>
  <c r="H244" i="6"/>
  <c r="N206" i="6"/>
  <c r="L206" i="6"/>
  <c r="J206" i="6"/>
  <c r="H206" i="6"/>
  <c r="N173" i="6"/>
  <c r="L173" i="6"/>
  <c r="J173" i="6"/>
  <c r="H173" i="6"/>
  <c r="N129" i="6"/>
  <c r="L129" i="6"/>
  <c r="J129" i="6"/>
  <c r="H129" i="6"/>
  <c r="N123" i="6"/>
  <c r="L123" i="6"/>
  <c r="J123" i="6"/>
  <c r="H123" i="6"/>
  <c r="N115" i="6"/>
  <c r="L115" i="6"/>
  <c r="J115" i="6"/>
  <c r="H115" i="6"/>
  <c r="N101" i="6"/>
  <c r="L101" i="6"/>
  <c r="J101" i="6"/>
  <c r="H101" i="6"/>
  <c r="N93" i="6"/>
  <c r="L93" i="6"/>
  <c r="J93" i="6"/>
  <c r="H93" i="6"/>
  <c r="N61" i="6"/>
  <c r="L61" i="6"/>
  <c r="J61" i="6"/>
  <c r="H61" i="6"/>
  <c r="N55" i="6"/>
  <c r="L55" i="6"/>
  <c r="J55" i="6"/>
  <c r="H55" i="6"/>
  <c r="N40" i="6"/>
  <c r="L40" i="6"/>
  <c r="J40" i="6"/>
  <c r="H40" i="6"/>
  <c r="N26" i="6"/>
  <c r="L26" i="6"/>
  <c r="J26" i="6"/>
  <c r="H26" i="6"/>
  <c r="N17" i="6"/>
  <c r="L17" i="6"/>
  <c r="J17" i="6"/>
  <c r="H17" i="6"/>
  <c r="K243" i="6"/>
  <c r="N243" i="6"/>
  <c r="M243" i="6"/>
  <c r="L243" i="6"/>
  <c r="J243" i="6"/>
  <c r="I243" i="6"/>
  <c r="H243" i="6"/>
  <c r="G243" i="6"/>
  <c r="N256" i="6" l="1"/>
  <c r="M256" i="6"/>
  <c r="L256" i="6"/>
  <c r="K256" i="6"/>
  <c r="J256" i="6"/>
  <c r="I256" i="6"/>
  <c r="H256" i="6"/>
  <c r="G256" i="6"/>
  <c r="N241" i="6"/>
  <c r="M241" i="6"/>
  <c r="L241" i="6"/>
  <c r="K241" i="6"/>
  <c r="J241" i="6"/>
  <c r="I241" i="6"/>
  <c r="H241" i="6"/>
  <c r="G241" i="6"/>
  <c r="N234" i="6"/>
  <c r="M234" i="6"/>
  <c r="L234" i="6"/>
  <c r="K234" i="6"/>
  <c r="J234" i="6"/>
  <c r="I234" i="6"/>
  <c r="H234" i="6"/>
  <c r="G234" i="6"/>
  <c r="N229" i="6"/>
  <c r="M229" i="6"/>
  <c r="L229" i="6"/>
  <c r="K229" i="6"/>
  <c r="J229" i="6"/>
  <c r="I229" i="6"/>
  <c r="H229" i="6"/>
  <c r="G229" i="6"/>
  <c r="N204" i="6"/>
  <c r="M204" i="6"/>
  <c r="L204" i="6"/>
  <c r="K204" i="6"/>
  <c r="J204" i="6"/>
  <c r="I204" i="6"/>
  <c r="H204" i="6"/>
  <c r="G204" i="6"/>
  <c r="N110" i="6"/>
  <c r="N262" i="6" s="1"/>
  <c r="L110" i="6"/>
  <c r="L262" i="6" s="1"/>
  <c r="J110" i="6"/>
  <c r="J262" i="6" s="1"/>
  <c r="H110" i="6"/>
  <c r="H262" i="6" s="1"/>
  <c r="N105" i="6"/>
  <c r="M105" i="6"/>
  <c r="L105" i="6"/>
  <c r="K105" i="6"/>
  <c r="J105" i="6"/>
  <c r="I105" i="6"/>
  <c r="H105" i="6"/>
  <c r="G105" i="6"/>
  <c r="N92" i="6"/>
  <c r="M92" i="6"/>
  <c r="L92" i="6"/>
  <c r="K92" i="6"/>
  <c r="J92" i="6"/>
  <c r="I92" i="6"/>
  <c r="H92" i="6"/>
  <c r="G92" i="6"/>
  <c r="N87" i="6"/>
  <c r="M87" i="6"/>
  <c r="L87" i="6"/>
  <c r="K87" i="6"/>
  <c r="J87" i="6"/>
  <c r="I87" i="6"/>
  <c r="H87" i="6"/>
  <c r="G87" i="6"/>
  <c r="N82" i="6"/>
  <c r="M82" i="6"/>
  <c r="L82" i="6"/>
  <c r="K82" i="6"/>
  <c r="J82" i="6"/>
  <c r="I82" i="6"/>
  <c r="H82" i="6"/>
  <c r="G82" i="6"/>
  <c r="N59" i="6"/>
  <c r="M59" i="6"/>
  <c r="L59" i="6"/>
  <c r="K59" i="6"/>
  <c r="J59" i="6"/>
  <c r="I59" i="6"/>
  <c r="H59" i="6"/>
  <c r="G59" i="6"/>
  <c r="N39" i="6"/>
  <c r="M39" i="6"/>
  <c r="L39" i="6"/>
  <c r="K39" i="6"/>
  <c r="J39" i="6"/>
  <c r="I39" i="6"/>
  <c r="H39" i="6"/>
  <c r="G39" i="6"/>
  <c r="N25" i="6"/>
  <c r="M25" i="6"/>
  <c r="L25" i="6"/>
  <c r="K25" i="6"/>
  <c r="J25" i="6"/>
  <c r="I25" i="6"/>
  <c r="H25" i="6"/>
  <c r="G25" i="6"/>
  <c r="N258" i="6" l="1"/>
  <c r="M258" i="6"/>
  <c r="K107" i="6"/>
  <c r="K109" i="6" s="1"/>
  <c r="H107" i="6"/>
  <c r="H109" i="6" s="1"/>
  <c r="L258" i="6"/>
  <c r="I107" i="6"/>
  <c r="I109" i="6" s="1"/>
  <c r="J107" i="6"/>
  <c r="J109" i="6" s="1"/>
  <c r="L107" i="6"/>
  <c r="L109" i="6" s="1"/>
  <c r="J258" i="6"/>
  <c r="G107" i="6"/>
  <c r="G109" i="6" s="1"/>
  <c r="N107" i="6"/>
  <c r="N109" i="6" s="1"/>
  <c r="M107" i="6"/>
  <c r="M109" i="6" s="1"/>
  <c r="K258" i="6"/>
  <c r="G258" i="6"/>
  <c r="H258" i="6"/>
  <c r="I258" i="6"/>
  <c r="N261" i="6" l="1"/>
  <c r="N263" i="6" s="1"/>
  <c r="I261" i="6"/>
  <c r="K261" i="6"/>
  <c r="M261" i="6"/>
  <c r="L261" i="6"/>
  <c r="L263" i="6" s="1"/>
  <c r="J261" i="6"/>
  <c r="J263" i="6" s="1"/>
  <c r="G261" i="6"/>
  <c r="H261" i="6"/>
  <c r="H263" i="6" s="1"/>
  <c r="J99" i="4"/>
  <c r="I99" i="4"/>
  <c r="H99" i="4"/>
  <c r="G99" i="4"/>
  <c r="F99" i="4"/>
  <c r="E99" i="4"/>
  <c r="D99" i="4"/>
  <c r="C99" i="4"/>
  <c r="J95" i="4"/>
  <c r="I95" i="4"/>
  <c r="H95" i="4"/>
  <c r="G95" i="4"/>
  <c r="F95" i="4"/>
  <c r="E95" i="4"/>
  <c r="D95" i="4"/>
  <c r="C95" i="4"/>
  <c r="J89" i="4"/>
  <c r="I89" i="4"/>
  <c r="H89" i="4"/>
  <c r="G89" i="4"/>
  <c r="F89" i="4"/>
  <c r="E89" i="4"/>
  <c r="D89" i="4"/>
  <c r="C89" i="4"/>
  <c r="J84" i="4"/>
  <c r="I84" i="4"/>
  <c r="H84" i="4"/>
  <c r="G84" i="4"/>
  <c r="F84" i="4"/>
  <c r="E84" i="4"/>
  <c r="D84" i="4"/>
  <c r="C84" i="4"/>
  <c r="J78" i="4"/>
  <c r="I78" i="4"/>
  <c r="H78" i="4"/>
  <c r="G78" i="4"/>
  <c r="F78" i="4"/>
  <c r="E78" i="4"/>
  <c r="D78" i="4"/>
  <c r="C78" i="4"/>
  <c r="J63" i="4"/>
  <c r="J105" i="4" s="1"/>
  <c r="H63" i="4"/>
  <c r="H105" i="4" s="1"/>
  <c r="F63" i="4"/>
  <c r="F105" i="4" s="1"/>
  <c r="D63" i="4"/>
  <c r="D105" i="4" s="1"/>
  <c r="J58" i="4"/>
  <c r="I58" i="4"/>
  <c r="H58" i="4"/>
  <c r="G58" i="4"/>
  <c r="F58" i="4"/>
  <c r="E58" i="4"/>
  <c r="D58" i="4"/>
  <c r="C58" i="4"/>
  <c r="J55" i="4"/>
  <c r="I55" i="4"/>
  <c r="H55" i="4"/>
  <c r="G55" i="4"/>
  <c r="F55" i="4"/>
  <c r="E55" i="4"/>
  <c r="D55" i="4"/>
  <c r="C55" i="4"/>
  <c r="J50" i="4"/>
  <c r="I50" i="4"/>
  <c r="H50" i="4"/>
  <c r="G50" i="4"/>
  <c r="F50" i="4"/>
  <c r="E50" i="4"/>
  <c r="D50" i="4"/>
  <c r="C50" i="4"/>
  <c r="J45" i="4"/>
  <c r="I45" i="4"/>
  <c r="H45" i="4"/>
  <c r="G45" i="4"/>
  <c r="F45" i="4"/>
  <c r="E45" i="4"/>
  <c r="D45" i="4"/>
  <c r="C45" i="4"/>
  <c r="J39" i="4"/>
  <c r="I39" i="4"/>
  <c r="H39" i="4"/>
  <c r="G39" i="4"/>
  <c r="F39" i="4"/>
  <c r="E39" i="4"/>
  <c r="D39" i="4"/>
  <c r="C39" i="4"/>
  <c r="J33" i="4"/>
  <c r="I33" i="4"/>
  <c r="H33" i="4"/>
  <c r="G33" i="4"/>
  <c r="F33" i="4"/>
  <c r="E33" i="4"/>
  <c r="D33" i="4"/>
  <c r="C33" i="4"/>
  <c r="J18" i="4"/>
  <c r="J17" i="4" s="1"/>
  <c r="J29" i="4" s="1"/>
  <c r="I18" i="4"/>
  <c r="I17" i="4" s="1"/>
  <c r="I29" i="4" s="1"/>
  <c r="H18" i="4"/>
  <c r="H17" i="4" s="1"/>
  <c r="H29" i="4" s="1"/>
  <c r="G18" i="4"/>
  <c r="G17" i="4" s="1"/>
  <c r="G29" i="4" s="1"/>
  <c r="F18" i="4"/>
  <c r="F17" i="4" s="1"/>
  <c r="F29" i="4" s="1"/>
  <c r="E18" i="4"/>
  <c r="E17" i="4" s="1"/>
  <c r="E29" i="4" s="1"/>
  <c r="D18" i="4"/>
  <c r="D17" i="4" s="1"/>
  <c r="D29" i="4" s="1"/>
  <c r="C18" i="4"/>
  <c r="C17" i="4" s="1"/>
  <c r="C29" i="4" s="1"/>
  <c r="E101" i="4" l="1"/>
  <c r="I60" i="4"/>
  <c r="I62" i="4" s="1"/>
  <c r="J60" i="4"/>
  <c r="J62" i="4" s="1"/>
  <c r="C60" i="4"/>
  <c r="C62" i="4" s="1"/>
  <c r="D60" i="4"/>
  <c r="D62" i="4" s="1"/>
  <c r="E60" i="4"/>
  <c r="E62" i="4" s="1"/>
  <c r="F60" i="4"/>
  <c r="F62" i="4" s="1"/>
  <c r="G60" i="4"/>
  <c r="G62" i="4" s="1"/>
  <c r="H60" i="4"/>
  <c r="H62" i="4" s="1"/>
  <c r="F101" i="4"/>
  <c r="G101" i="4"/>
  <c r="H101" i="4"/>
  <c r="D101" i="4"/>
  <c r="I101" i="4"/>
  <c r="J101" i="4"/>
  <c r="C101" i="4"/>
  <c r="J104" i="4" l="1"/>
  <c r="J106" i="4" s="1"/>
  <c r="I104" i="4"/>
  <c r="E104" i="4"/>
  <c r="F104" i="4"/>
  <c r="F106" i="4" s="1"/>
  <c r="H104" i="4"/>
  <c r="H106" i="4" s="1"/>
  <c r="G104" i="4"/>
  <c r="D104" i="4"/>
  <c r="D106" i="4" s="1"/>
  <c r="C104" i="4"/>
</calcChain>
</file>

<file path=xl/sharedStrings.xml><?xml version="1.0" encoding="utf-8"?>
<sst xmlns="http://schemas.openxmlformats.org/spreadsheetml/2006/main" count="1062" uniqueCount="493">
  <si>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</si>
  <si>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</si>
  <si>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</si>
  <si>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</si>
  <si>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</si>
  <si>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</si>
  <si>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</si>
  <si>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</si>
  <si>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</si>
  <si>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</si>
  <si>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</si>
  <si>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</si>
  <si>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</si>
  <si>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</si>
  <si>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</si>
  <si>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</si>
  <si>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</si>
  <si>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</si>
  <si>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</si>
  <si>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</si>
  <si>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</si>
  <si>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</si>
  <si>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</si>
  <si>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</si>
  <si>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</si>
  <si>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</si>
  <si>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</si>
  <si>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</si>
  <si>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</si>
  <si>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</si>
  <si>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</si>
  <si>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</si>
  <si>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</si>
  <si>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</si>
  <si>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</si>
  <si>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</si>
  <si>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</si>
  <si>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</si>
  <si>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</si>
  <si>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</si>
  <si>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</si>
  <si>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</si>
  <si>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</si>
  <si>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</si>
  <si>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</si>
  <si>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</si>
  <si>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</si>
  <si>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</si>
  <si>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</si>
  <si>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</si>
  <si>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</si>
  <si>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</si>
  <si>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</si>
  <si>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</si>
  <si>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</si>
  <si>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</si>
  <si>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</si>
  <si>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</si>
  <si>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</si>
  <si>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</si>
  <si>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</si>
  <si>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</si>
  <si>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</si>
  <si>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</si>
  <si>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</si>
  <si>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</si>
  <si>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</si>
  <si>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</si>
  <si>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</si>
  <si>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</si>
  <si>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</si>
  <si>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</si>
  <si>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</si>
  <si>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</si>
  <si>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</si>
  <si>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</si>
  <si>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</si>
  <si>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</si>
  <si>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</si>
  <si>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</si>
  <si>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</si>
  <si>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</si>
  <si>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</si>
  <si>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</si>
  <si>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</si>
  <si>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</si>
  <si>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</si>
  <si>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</si>
  <si>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</si>
  <si>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</si>
  <si>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</si>
  <si>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</si>
  <si>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</si>
  <si>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</si>
  <si>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</si>
  <si>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</si>
  <si>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</si>
  <si>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</si>
  <si>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</si>
  <si>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</si>
  <si>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</si>
  <si>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</si>
  <si>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</si>
  <si>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</si>
  <si>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</si>
  <si>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</si>
  <si>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</si>
  <si>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</si>
  <si>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</si>
  <si>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</si>
  <si>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</si>
  <si>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</si>
  <si>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</si>
  <si>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</si>
  <si>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</si>
  <si>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</si>
  <si>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</si>
  <si>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</si>
  <si>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</si>
  <si>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</si>
  <si>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</si>
  <si>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</si>
  <si>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</si>
  <si>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</si>
  <si>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</si>
  <si>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</si>
  <si>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</si>
  <si>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</si>
  <si>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</si>
  <si>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</si>
  <si>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</si>
  <si>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</si>
  <si>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</si>
  <si>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</si>
  <si>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</si>
  <si>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</si>
  <si>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</si>
  <si>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</si>
  <si>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</si>
  <si>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</si>
  <si>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</si>
  <si>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</si>
  <si>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</si>
  <si>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</si>
  <si>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</si>
  <si>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</si>
  <si>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</si>
  <si>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</si>
  <si>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</si>
  <si>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</si>
  <si>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 xml:space="preserve">TOTALE RISCOSSIONI (al netto anticipazione del tesoriere) </t>
  </si>
  <si>
    <r>
      <t xml:space="preserve">Previsioni di cassa </t>
    </r>
    <r>
      <rPr>
        <b/>
        <i/>
        <vertAlign val="superscript"/>
        <sz val="11"/>
        <rFont val="Calibri"/>
        <family val="2"/>
      </rPr>
      <t>(1)</t>
    </r>
  </si>
  <si>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</si>
  <si>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</si>
  <si>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</si>
  <si>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</si>
  <si>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</si>
  <si>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</si>
  <si>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</si>
  <si>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</si>
  <si>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</si>
  <si>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</si>
  <si>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</si>
  <si>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</si>
  <si>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</si>
  <si>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</si>
  <si>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</si>
  <si>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</si>
  <si>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</si>
  <si>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</si>
  <si>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</si>
  <si>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</si>
  <si>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</si>
  <si>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</si>
  <si>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</si>
  <si>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</si>
  <si>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</si>
  <si>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</si>
  <si>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E.1.01.01.06.000</t>
  </si>
  <si>
    <t>Imposta municipale propria</t>
  </si>
  <si>
    <t>Altro...</t>
  </si>
  <si>
    <t>E.1.01.01.51.000</t>
  </si>
  <si>
    <t>Tassa smaltimento rifiuti solidi urbani</t>
  </si>
  <si>
    <t>E.1.01.01.76.000</t>
  </si>
  <si>
    <t>Tributo per i servizi indivisibili (TASI)</t>
  </si>
  <si>
    <t>E.1.01.01.98.000</t>
  </si>
  <si>
    <t>Altre imposte sostitutive n.a.c.</t>
  </si>
  <si>
    <t>1.0101 - 24/24/1 - ACCERTAMENTI I.M.U.</t>
  </si>
  <si>
    <t>E.1.01.01.06.000 - Imposta municipale propria</t>
  </si>
  <si>
    <t>E.1.01.01.06.002 - Imposte municipale propria riscosse a seguito di attività di verifica e controllo</t>
  </si>
  <si>
    <t>Manuale</t>
  </si>
  <si>
    <t>1.0101 - 24/24/99 - IMPOSTA MUNICIPALE UNICA (IMU)</t>
  </si>
  <si>
    <t>E.1.01.01.06.001 - Imposta municipale propria riscossa a seguito dell'attività ordinaria di gestione</t>
  </si>
  <si>
    <t>1.0101 - 45/45/99 - QUOTA 5 PER MILLE GETTITO IRPEF</t>
  </si>
  <si>
    <t>E.1.01.01.98.000 - Altre imposte sostitutive n.a.c.</t>
  </si>
  <si>
    <t xml:space="preserve"> - </t>
  </si>
  <si>
    <t>1.0101 - 76/76/1 - ACCERTAMENTI TARI</t>
  </si>
  <si>
    <t>E.1.01.01.51.000 - Tassa smaltimento rifiuti solidi urbani</t>
  </si>
  <si>
    <t>E.1.01.01.51.002 - Tassa smaltimento rifiuti solidi urbani riscossa a seguito di attività di verifica e controllo</t>
  </si>
  <si>
    <t>1.0101 - 76/76/99 - TARI</t>
  </si>
  <si>
    <t>1.0301 - 82/82/99 - FONDO DI SOLIDARIETA' COMUNALE</t>
  </si>
  <si>
    <t>E.1.03.01.01.000 - Fondi perequativi dallo Stato</t>
  </si>
  <si>
    <t>2.0101 - 85/85/99 - TRASFERIM. DA MINISTERO PER ELEZIONI E CONSULTAZIONI</t>
  </si>
  <si>
    <t>E.2.01.01.01.000 - Trasferimenti correnti da Amministrazioni Centrali</t>
  </si>
  <si>
    <t>E.2.01.01.01.001 - Trasferimenti correnti da Ministeri</t>
  </si>
  <si>
    <t>2.0101 - 120/120/99 - CONTRIBUTO REGIONE PER SOSTEGNO LOCAZIONE</t>
  </si>
  <si>
    <t>E.2.01.01.02.000 - Trasferimenti correnti da Amministrazioni Locali</t>
  </si>
  <si>
    <t>E.2.01.01.02.001 - Trasferimenti correnti da Regioni e province autonome</t>
  </si>
  <si>
    <t>Dodicesimi</t>
  </si>
  <si>
    <t>2.0101 - 122/122/99 - CONTRIBUTO REGIONE PER FUNZIONI DELEGATE</t>
  </si>
  <si>
    <t>2.0101 - 124/124/99 - CONTRIBUTO BIM PER SPESE CORRENTI</t>
  </si>
  <si>
    <t>E.2.01.01.02.018 - Trasferimenti correnti da Consorzi di enti locali</t>
  </si>
  <si>
    <t>2.0101 - 130/103/99 - PNRR - M1C1 INTERV. 1.2. - CUP E41C22001660006 - ABILITAZIONE AL CLOUD PER LE PA LOCALI</t>
  </si>
  <si>
    <t>2.0101 - 130/105/99 - FONDO PER LA PROGETTAZIONE TERRITORIALE</t>
  </si>
  <si>
    <t>2.0101 - 130/145/99 - F.DO SPECIALE EQUITA' LIVELLO DEI SERVIZI</t>
  </si>
  <si>
    <t>2.0101 - 130/150/99 - CONTRIBUTO PER GESTIONE C.I.E.</t>
  </si>
  <si>
    <t>2.0101 - 130/176/1 - ALTRI TRASFERIMENTI(IVA-FUNZ.TRASFERITE)</t>
  </si>
  <si>
    <t>2.0101 - 130/176/2 - TRASFERIM. SOSTEGNO ATTIVITA' ECONOMICHE ARTIGIANALI E COMMERCIALI</t>
  </si>
  <si>
    <t>2.0101 - 130/177/1 - TRASFERIMENTO RIPARTO F.DO ART. 1 CO. 508 L. 213/2023 (FINANZIARIA 2024) anni 2024-2027</t>
  </si>
  <si>
    <t>2.0101 - 130/178/99 - CONTRIBUTO STATO PER INCREMENTO INDENNITA' AMMINISTRATORI</t>
  </si>
  <si>
    <t>3.0100 - 235/235/99 - CANONE UNICO OCCUPAZIONE SPAZI E AREE PUBBLICHE</t>
  </si>
  <si>
    <t>E.3.01.03.01.000 - Canoni e concessioni e diritti reali di godimento</t>
  </si>
  <si>
    <t>E.3.01.03.01.002 - Canone occupazione spazi e aree pubbliche</t>
  </si>
  <si>
    <t>3.0100 - 238/238/99 - PROVENTI CONCESSIONI CIMITERIALI</t>
  </si>
  <si>
    <t>E.3.01.03.01.003 - Proventi da concessioni su beni</t>
  </si>
  <si>
    <t>3.0100 - 252/252/99 - PROVENTI CENTRALINE EUROCOM E ETEA</t>
  </si>
  <si>
    <t>3.0100 - 450/170/99 - DIRITTI DI SEGRETERIA</t>
  </si>
  <si>
    <t>E.3.01.02.01.000 - Entrate dalla vendita di servizi</t>
  </si>
  <si>
    <t>E.3.01.02.01.032 - Proventi da diritti di segreteria e rogito</t>
  </si>
  <si>
    <t>3.0100 - 450/175/99 - DIRITTI SEGRETER. E PROVENTI UFFIC. TECNICO</t>
  </si>
  <si>
    <t>3.0100 - 470/190/99 - ANAGRAFE E CARTE D'IDENTITA'</t>
  </si>
  <si>
    <t>E.3.01.02.01.033 - Proventi da rilascio documenti e diritti di cancelleria</t>
  </si>
  <si>
    <t>3.0100 - 860/240/99 - FITTI REALI DI FABBRICATI</t>
  </si>
  <si>
    <t>E.3.01.03.02.000 - Fitti, noleggi e locazioni</t>
  </si>
  <si>
    <t>3.0100 - 880/260/99 - GESTIONE BENI DIVERSI - TASSA PASCOLO</t>
  </si>
  <si>
    <t>3.0100 - 885/270/99 - GESTIONE BENI DIVERSI -SOVRACCANONI ELETTRICI</t>
  </si>
  <si>
    <t>3.0100 - 3143/165/99 - PROVENTI DA VENDITA SERVIZI DIVERSI</t>
  </si>
  <si>
    <t>3.0200 - 500/200/99 - POLIZIA MUNICIPALE</t>
  </si>
  <si>
    <t>E.3.02.01.01.000 - Proventi da multe, ammende, sanzioni e oblazioni a carico delle amministrazioni pubbliche</t>
  </si>
  <si>
    <t>3.0500 - 940/290/99 - RECUPERO SPESE DI RISCALDAMENTO ECC.</t>
  </si>
  <si>
    <t>E.3.05.02.03.000 - Entrate da rimborsi, recuperi e restituzioni di somme non dovute o incassate in eccesso</t>
  </si>
  <si>
    <t>3.0500 - 940/295/99 - FONDI INCENTIVANTI IL PERSONALE</t>
  </si>
  <si>
    <t>E.3.05.99.02.000 - Fondi incentivanti il personale (art. 113 del d.lgs. 50/2016)</t>
  </si>
  <si>
    <t>E.3.05.99.02.001 - Fondi incentivanti il personale (art. 113 del d.lgs. 50/2016)</t>
  </si>
  <si>
    <t>3.0500 - 940/300/99 - PROVENTI DIVERSI</t>
  </si>
  <si>
    <t>E.3.05.99.99.000 - Altre entrate correnti n.a.c.</t>
  </si>
  <si>
    <t>E.3.05.99.99.999 - Altre entrate correnti n.a.c.</t>
  </si>
  <si>
    <t>4.0200 - 324/324/2 - CONTRIBUTO DALLA REGIONE L.R. 54/1975</t>
  </si>
  <si>
    <t>E.4.02.01.02.000 - Contributi agli investimenti da Amministrazioni Locali</t>
  </si>
  <si>
    <t>E.4.02.01.02.001 - Contributi agli investimenti da Regioni e province autonome</t>
  </si>
  <si>
    <t>4.0200 - 325/325/1 - FSC 2021/2027 - CONTRIBUTO REGIONALE PER LO SVILUPPO E LA COESIONE TERRITORIALE</t>
  </si>
  <si>
    <t>4.0200 - 328/328/1 - CONTRIBUTO DAL BIM PER OO.PP.</t>
  </si>
  <si>
    <t>E.4.02.01.02.018 - Contributi agli investimenti da Consorzi di enti locali</t>
  </si>
  <si>
    <t>4.0200 - 328/328/3 - CONTRIBUTO STRAORDINARIO BIM PER OO.PP.</t>
  </si>
  <si>
    <t>4.0200 - 331/331/99 - CONTR. REG.LE BORGATE ALPINE - CHIAZALE</t>
  </si>
  <si>
    <t>4.0200 - 990/322/2 - PNRR - M2C4 - INV. 2.2. - CUP E45D18000010001 - TRASFERIMENTO STATALE PER MESSA IN SICUREZZA TERRITORIO - PARAVALANGHE LOC. MASDELBERNARD</t>
  </si>
  <si>
    <t>E.4.02.01.01.000 - Contributi agli investimenti da Amministrazioni Centrali</t>
  </si>
  <si>
    <t>E.4.02.01.01.001 - Contributi agli investimenti da Ministeri</t>
  </si>
  <si>
    <t>4.0200 - 990/322/3 - PNRR - M2C4 - INV. 2.2. - CUP E47H20001520001 - TRASFERIMENTO STATALE PER MESSA IN SICUREZZA DEL TERRITORIO - MANUTENZ. STRAORD. PONTI</t>
  </si>
  <si>
    <t>4.0200 - 990/322/4 - PNRR - M2C4 - INV. 2.2. - CUP: E44H23000150007 TRASFERIMENTO STATALE PER EFFICIENTAMENTO ENERGETICO II.PP. BORGATE</t>
  </si>
  <si>
    <t>4.0200 - 990/322/5 - PNRR - M2C4 - INV. 2.2. - CUP E49G20000010005 - TRASFERIMENTO STATALE PER MANUTENZIONE STRAORDINARIA EX MUNICIPIO</t>
  </si>
  <si>
    <t>4.0200 - 990/322/6 - PNRR - M2C4 - INV. 2.2. - TRASFERIMENTO STATALE EFFICIENTAMENTO ENERGETICO II.PP. BORGATE - 2^ LOTTO FUNZIONALE</t>
  </si>
  <si>
    <t>4.0200 - 990/322/10 - PNRR - M1C1 - INV. 1.4.1. CUP E41F22003550006 - ESPERIENZA DEL CITTADINO NEI SERVIZI PUBBLICI</t>
  </si>
  <si>
    <t>4.0200 - 990/322/13 - PNRR - M1C1 - INV. 1.4.3. - CUP E41F24000100006 - ADOZIONE APP IO</t>
  </si>
  <si>
    <t>4.0200 - 990/322/14 - PNRR M1C1 - INV. 1.4.4 - ESTENSIONE UTILIZZO DI ANPR - ADESIONE STATO CIVILE DIGITALE (ANSC)</t>
  </si>
  <si>
    <t>4.0200 - 990/322/15 - PNRR - M1C1 - INV. 1.4.3. - ADOZIONE PIATTAFORMA PAGOPA</t>
  </si>
  <si>
    <t>4.0200 - 990/322/99 - TRASFERIM. ORDINARI DI CAPITALE DALLO STATO X SVILUPPO INVESTIMENTI</t>
  </si>
  <si>
    <t>4.0400 - 320/320/1 - ALIENAZIONE DI BENI MOBILI - IMPIANTI E MACCHINARI</t>
  </si>
  <si>
    <t>E.4.04.01.04.000 - Alienazione di impianti e macchinari</t>
  </si>
  <si>
    <t>4.0500 - 1050/340/99 - PROVENTI CONCESSIONI EDILIZIE</t>
  </si>
  <si>
    <t>E.4.05.01.01.000 - Permessi di costruire</t>
  </si>
  <si>
    <t>9.0100 - 385/385/99 - RITENUTE A CARICO DEL PERSONALE</t>
  </si>
  <si>
    <t>E.9.01.02.02.000 - Ritenute previdenziali e assistenziali su redditi da lavoro dipendente per conto terzi</t>
  </si>
  <si>
    <t>Tredicesimi</t>
  </si>
  <si>
    <t>9.0100 - 390/390/99 - RITENUTE IRPEF</t>
  </si>
  <si>
    <t>E.9.01.02.01.000 - Ritenute erariali su redditi da lavoro dipendente per conto terzi</t>
  </si>
  <si>
    <t>9.0100 - 400/400/99 - RITENUTE PERSONALE C/TERZI</t>
  </si>
  <si>
    <t>E.9.01.02.99.000 - Altre ritenute al personale dipendente per conto di terzi</t>
  </si>
  <si>
    <t>9.0100 - 405/405/99 - INCASSI A SEGUITO DI SPESE NON ANDATE A BUON FINE</t>
  </si>
  <si>
    <t>E.9.01.99.01.000 - Entrate a seguito di spese non andate a buon fine</t>
  </si>
  <si>
    <t>E.9.01.99.01.001 - Entrate a seguito di spese non andate a buon fine</t>
  </si>
  <si>
    <t>9.0100 - 440/440/99 - ENTRATE DERIVANTI DALLA GESTIONE DEGLI INCASSI VINCOLATI DEGLI ENTI LOCALI</t>
  </si>
  <si>
    <t>E.9.01.99.06.000 - Entrate derivanti dalla gestione degli incassi vincolati degli enti locali</t>
  </si>
  <si>
    <t>9.0100 - 445/445/99 - IVA DA VERSARE ALL'ERARIO PER CONTO TERZI (NUOVO)</t>
  </si>
  <si>
    <t>E.9.01.01.02.000 - Ritenute per scissione contabile IVA (split payment)</t>
  </si>
  <si>
    <t>E.9.01.01.02.001 - Ritenute per scissione contabile IVA (split payment)</t>
  </si>
  <si>
    <t>9.0100 - 445/450/99 - COMPONENTE PEREQUATIVA TARI</t>
  </si>
  <si>
    <t>E.9.01.01.99.000 - Altre ritenute n.a.c.</t>
  </si>
  <si>
    <t>E.9.01.01.99.999 - Altre ritenute n.a.c.</t>
  </si>
  <si>
    <t>9.0200 - 410/410/99 - DEPOSITI CAUZIONALI</t>
  </si>
  <si>
    <t>E.9.02.04.01.000 - Costituzione di depositi cauzionali o contrattuali di terzi</t>
  </si>
  <si>
    <t>9.0200 - 420/420/99 - RIMB.SPESE PER SERVIZI C/TERZI-ELEZ.E REFEREN</t>
  </si>
  <si>
    <t>E.9.02.02.01.000 - Trasferimenti da Amministrazioni Centrali per operazioni conto terzi</t>
  </si>
  <si>
    <t>9.0200 - 435/435/99 - DEPOSITI PER SPESE CONTRATTUALI</t>
  </si>
  <si>
    <t>01.02.1 - 120/20/99 - PERSONALE - STIPENDI ED ALTRI ASSEGNI</t>
  </si>
  <si>
    <t>U.1.01.01.01.000 - Retribuzioni in denaro</t>
  </si>
  <si>
    <t>01.02.1 - 120/22/99 - FONDO RISORSE UMANE E PRODUTTIVITA'</t>
  </si>
  <si>
    <t>U.1.01.01.01.004 - Indennità ed altri compensi, esclusi i rimborsi spesa per missione, corrisposti al personale a tempo indeterminato</t>
  </si>
  <si>
    <t>01.02.1 - 120/30/99 - PERSONALE - ONERI PREVIDENZIALI/ASSISTENZIALI</t>
  </si>
  <si>
    <t>U.1.01.02.01.000 - Contributi sociali effettivi a carico dell'ente</t>
  </si>
  <si>
    <t>U.1.01.02.01.001 - Contributi obbligatori per il personale</t>
  </si>
  <si>
    <t>01.02.1 - 120/70/99 - SEGRETARIO - DIRITTI DI ROGITO SU CONTRATTI</t>
  </si>
  <si>
    <t>01.02.1 - 120/71/1 - CONVENZIONE SEGRETARIO COMUNALE - RIMBORSO</t>
  </si>
  <si>
    <t>U.1.01.01.01.002 - Voci stipendiali corrisposte al personale a tempo indeterminato</t>
  </si>
  <si>
    <t>01.02.1 - 120/72/99 - CONVENZIONE PER UTILIZZO PERSONALE UFFICIO TECNICO</t>
  </si>
  <si>
    <t>01.07.1 - 10/12/99 - SPESE PER ELEZIONI AMMINISTRATIVE</t>
  </si>
  <si>
    <t>01.01.1 - 70/15/99 - IMPOSTE E TASSE ORGANI ISTITUZIONALI (IRAP Sindaco e Amministratori)</t>
  </si>
  <si>
    <t>U.1.02.01.01.000 - Imposta regionale sulle attività produttive (IRAP)</t>
  </si>
  <si>
    <t>01.04.1 - 400/152/99 - IVA A DEBITO:RIMBORSO ALLO STATO</t>
  </si>
  <si>
    <t>U.1.02.01.99.000 - Imposte, tasse e proventi assimilati a carico dell'ente n.a.c.</t>
  </si>
  <si>
    <t>01.04.1 - 400/153/1 - IMPOSTE E TASSE CARICO ENTE - IMPOSTA DI REGISTRO E BOLLO</t>
  </si>
  <si>
    <t>U.1.02.01.02.000 - Imposta di registro e di bollo</t>
  </si>
  <si>
    <t>U.1.02.01.02.001 - Imposta di registro e di bollo</t>
  </si>
  <si>
    <t>01.04.1 - 400/153/99 - IMPOSTE E TASSE CARICO ENTE - BOLLO AUTO</t>
  </si>
  <si>
    <t>U.1.02.01.09.000 - Tassa di circolazione dei veicoli a motore (tassa automobilistica)</t>
  </si>
  <si>
    <t>U.1.02.01.09.001 - Tassa di circolazione dei veicoli a motore (tassa automobilistica)</t>
  </si>
  <si>
    <t>01.11.1 - 840/155/99 - IMPOSTE E TASSE SERVIZI GENERALI - IRAP DIPENDENTI</t>
  </si>
  <si>
    <t>01.01.1 - 30/10/99 - INDENNITA' DI CARICA AMMINISTRATORI E RIMBORS</t>
  </si>
  <si>
    <t>U.1.03.02.01.000 - Organi e incarichi istituzionali dell'amministrazione</t>
  </si>
  <si>
    <t>01.01.1 - 140/88/99 - SPESE POSTALI</t>
  </si>
  <si>
    <t>U.1.03.02.16.000 - Servizi amministrativi</t>
  </si>
  <si>
    <t>U.1.03.02.16.002 - Spese postali</t>
  </si>
  <si>
    <t>01.02.1 - 120/75/99 - ACQUISTO DI SERVIZI DA AGENZIE DI LAVORO INTERINALE</t>
  </si>
  <si>
    <t>U.1.03.02.12.000 - Lavoro flessibile, quota LSU e acquisto di servizi da agenzie di lavoro interinale</t>
  </si>
  <si>
    <t>U.1.03.02.12.001 - Acquisto di servizi da agenzie di lavoro interinale</t>
  </si>
  <si>
    <t>01.02.1 - 130/130/99 - SPESE ABBONAMENTI VARI</t>
  </si>
  <si>
    <t>U.1.03.01.01.000 - Giornali, riviste e pubblicazioni</t>
  </si>
  <si>
    <t>01.02.1 - 140/31/1 - RIMBORSO SPESE AL PERSONALE</t>
  </si>
  <si>
    <t>U.1.03.02.02.000 - Organizzazione eventi, pubblicità e servizi per trasferta</t>
  </si>
  <si>
    <t>01.02.1 - 140/81/1 - SPESE PER AGGIORNAMENTO E FORMAZIONE PERSONALE</t>
  </si>
  <si>
    <t>U.1.03.02.04.000 - Acquisto di servizi per formazione e addestramento del personale dell'ente</t>
  </si>
  <si>
    <t>01.02.1 - 140/81/2 - SPESE UFFICI - SERVIZI INFORMATICI E DI TELECOMUNICAZIONI</t>
  </si>
  <si>
    <t>U.1.03.02.19.000 - Servizi informatici e di telecomunicazioni</t>
  </si>
  <si>
    <t>01.02.1 - 140/81/3 - SPESE UFFICI - INCARICHI DIVERSI</t>
  </si>
  <si>
    <t>U.1.03.02.99.000 - Altri servizi</t>
  </si>
  <si>
    <t>U.1.03.02.99.999 - Altri servizi diversi n.a.c.</t>
  </si>
  <si>
    <t>01.02.1 - 140/81/4 - NOLEGGIO IMPIANTI E MACCHINARI</t>
  </si>
  <si>
    <t>U.1.03.02.07.000 - Utilizzo di beni di terzi</t>
  </si>
  <si>
    <t>U.1.03.02.07.008 - Noleggi di impianti e macchinari</t>
  </si>
  <si>
    <t>01.02.1 - 140/198/99 - SPESE PER INCARICHI DI CONSULENZA</t>
  </si>
  <si>
    <t>U.1.03.02.10.000 - Consulenze</t>
  </si>
  <si>
    <t>01.03.1 - 250/17/99 - COMPENSI E RIMBORSI AL COLLEGIO REVISORI</t>
  </si>
  <si>
    <t>U.1.03.02.01.008 - Compensi agli organi istituzionali di revisione, di controllo ed altri incarichi istituzionali dell'amministrazione</t>
  </si>
  <si>
    <t>01.04.1 - 360/150/99 - SPESE E COMPENSI DOVUTI AL CONCESSIONARIO DELLA RISCOSSIONE</t>
  </si>
  <si>
    <t>U.1.03.02.03.000 - Aggi di riscossione</t>
  </si>
  <si>
    <t>01.04.1 - 360/151/99 - SPESE PER SERVIZIO DI TESORERIA</t>
  </si>
  <si>
    <t>U.1.03.02.17.000 - Servizi finanziari</t>
  </si>
  <si>
    <t>U.1.03.02.17.002 - Oneri per servizio di tesoreria</t>
  </si>
  <si>
    <t>01.05.1 - 470/180/99 - MANUTENZIONE E GESTIONE PATRIMONIO DISPONIBIL</t>
  </si>
  <si>
    <t>U.1.03.02.09.000 - Manutenzione ordinaria e riparazioni</t>
  </si>
  <si>
    <t>U.1.03.02.09.008 - Manutenzione ordinaria e riparazioni di beni immobili</t>
  </si>
  <si>
    <t>01.06.1 - 580/200/1 - SPESE PER PROGETTAZIONE</t>
  </si>
  <si>
    <t>U.1.03.02.11.000 - Prestazioni professionali e specialistiche</t>
  </si>
  <si>
    <t>01.06.1 - 580/200/99 - SPESE PER INCARICHI PROFESSIONALI DIVERSI</t>
  </si>
  <si>
    <t>U.1.03.02.11.999 - Altre prestazioni professionali e specialistiche n.a.c.</t>
  </si>
  <si>
    <t>01.06.1 - 580/201/99 - MANUTENZIONE E RIPARAZIONE AUTOVETTURE COMUNALI</t>
  </si>
  <si>
    <t>U.1.03.02.09.001 - Manutenzione ordinaria e riparazioni di mezzi di trasporto ad uso civile, di sicurezza e ordine pubblico</t>
  </si>
  <si>
    <t>01.07.1 - 20/12/1 - ELEZIONI E COSULTAZIONI POPOLARI - ALTRE SPESE</t>
  </si>
  <si>
    <t>U.1.03.02.99.004 - Altre spese per consultazioni elettorali dell'ente</t>
  </si>
  <si>
    <t>01.08.1 - 140/115/99 - PNRR M1C1 INV. 1.2. - CUP E41C23000830006 - ABILITAZIONE AL CLOUD PER LE PA LOCALI - COMUNI</t>
  </si>
  <si>
    <t>U.1.03.02.19.001 - Gestione e manutenzione applicazioni</t>
  </si>
  <si>
    <t>01.09.1 - 580/215/99 - ASSISTENZA TECNICA / AMMINISTRATIVA PROGETTI PNRR</t>
  </si>
  <si>
    <t>01.11.1 - 790/79/99 - IGIENE E SICUREZZA DEL LAVORO - ACQUISTO BENI</t>
  </si>
  <si>
    <t>U.1.03.01.02.000 - Altri beni di consumo</t>
  </si>
  <si>
    <t>01.11.1 - 790/80/99 - SPESE FUNZIONAMENTO UFFICI - ACQUISTO DI BENI</t>
  </si>
  <si>
    <t>01.11.1 - 800/81/99 - SPESE UFFICI - PRESTAZIONE DI SERVIZI - UTENZE E CANONI</t>
  </si>
  <si>
    <t>U.1.03.02.05.000 - Utenze e canoni</t>
  </si>
  <si>
    <t>01.11.1 - 800/82/99 - IGIENE E SICUREZZA DEL LAVORO - PRESTAZ. DI SERVIZI</t>
  </si>
  <si>
    <t>01.11.1 - 800/86/99 - SERVIZIO PULIZIA UFFICI COMUNALI</t>
  </si>
  <si>
    <t>U.1.03.02.13.000 - Servizi ausiliari per il funzionamento dell'ente</t>
  </si>
  <si>
    <t>U.1.03.02.13.002 - Servizi di pulizia e lavanderia</t>
  </si>
  <si>
    <t>03.02.1 - 1130/270/99 - SPESE PER CANILE E RECUPERO ANIMALI SELVATICI</t>
  </si>
  <si>
    <t>U.1.03.02.13.001 - Servizi di sorveglianza, custodia e accoglienza</t>
  </si>
  <si>
    <t>05.02.1 - 2010/305/99 - MUSEO MERIDIANE - UTENZE E CANONI</t>
  </si>
  <si>
    <t>06.01.1 - 2340/307/99 - OSSERVATORIO ASTRONOMICO - UTENZE E CANONI</t>
  </si>
  <si>
    <t>07.01.1 - 2560/555/99 - GESTIONE SERVIZI TURISTICI COMUNALI</t>
  </si>
  <si>
    <t>09.02.1 - 3650/406/99 - SPESE FUNZIONAMENTO PARCHI E GIARDINI</t>
  </si>
  <si>
    <t>09.03.1 - 3550/390/99 - PRESTAZIONI DI SERVIZI CANONE DI APPALTO RSU</t>
  </si>
  <si>
    <t>U.1.03.02.15.000 - Contratti di servizio pubblico</t>
  </si>
  <si>
    <t>U.1.03.02.15.004 - Contratti di servizio per la raccolta rifiuti</t>
  </si>
  <si>
    <t>09.03.1 - 3550/392/99 - PREST.DI SERVIZI (SMALT. RIF. TOSS. E NOCIVI)</t>
  </si>
  <si>
    <t>09.04.1 - 3440/360/99 - GESTIONE ACQUEDOTTO COMUNALE - SERVIZI</t>
  </si>
  <si>
    <t>10.05.1 - 2770/420/99 - MANUTENZION STRADE - ACQUISTO BENI DI CONSUMO</t>
  </si>
  <si>
    <t>10.05.1 - 2780/420/1 - MANUTENZIONE STRADE - PRESTAZIONI DI SERVIZIO</t>
  </si>
  <si>
    <t>10.05.1 - 2780/430/99 - RIMOZIONE NEVE DALL'ABITATO</t>
  </si>
  <si>
    <t>U.1.03.02.15.999 - Altre spese per contratti di servizio pubblico</t>
  </si>
  <si>
    <t>10.05.1 - 2890/440/99 - CONSUMO DI ENERGIA ELETTRICA ILLUMINAZIONE P.</t>
  </si>
  <si>
    <t>U.1.03.02.05.004 - Energia elettrica</t>
  </si>
  <si>
    <t>10.05.1 - 2890/450/99 - SPESE DI GESTIONE E MANUTENZIONE IMPIANTI II.PP.</t>
  </si>
  <si>
    <t>U.1.03.02.15.015 - Contratti di servizio per l'illuminazione pubblica</t>
  </si>
  <si>
    <t>11.01.1 - 3320/311/99 - GRUPPO COMUNALE DI P. C. - ACQUISTO DI BENI</t>
  </si>
  <si>
    <t>11.01.1 - 3320/313/99 - MANUTENZIONE E RIPARAZIONE AUTOMEZZO PROTEZIONE CIVILE</t>
  </si>
  <si>
    <t>12.01.1 - 3790/405/5 - QUOTA CONVENZIONE ASILO NIDO</t>
  </si>
  <si>
    <t>U.1.03.02.15.010 - Contratti di servizio di asilo nido</t>
  </si>
  <si>
    <t>12.09.1 - 4210/338/99 - CANONE GESTIONE SERVIZIO OBITORIO</t>
  </si>
  <si>
    <t>U.1.03.02.05.999 - Utenze e canoni per altri servizi n.a.c.</t>
  </si>
  <si>
    <t>12.09.1 - 4210/340/99 - SPESE PER SCAVI CIMITERIALI</t>
  </si>
  <si>
    <t>01.01.1 - 50/16/99 - TRASFERIMENTI A ENTI PUBBLICI</t>
  </si>
  <si>
    <t>U.1.04.01.02.000 - Trasferimenti correnti a Amministrazioni Locali</t>
  </si>
  <si>
    <t>01.02.1 - 160/65/99 - TRASFERIMENTO MINISTERO PER C.I.E.</t>
  </si>
  <si>
    <t>U.1.04.01.01.000 - Trasferimenti correnti a Amministrazioni Centrali</t>
  </si>
  <si>
    <t>U.1.04.01.01.001 - Trasferimenti correnti a Ministeri</t>
  </si>
  <si>
    <t>01.02.1 - 160/67/1 - TRASFERIMENTO - CONCORSO FINANZA PUBBLICA L. 178/2020 CO. 850 (anni 2024-2025) spending review informatica</t>
  </si>
  <si>
    <t>01.02.1 - 160/67/2 - TRASFERIMENTO - CONCORSO FINANZA PUBBLICA L. 213/2023 (FINANZIARIA 2024) anni 2024-2028</t>
  </si>
  <si>
    <t>01.02.1 - 160/67/99 - TRASFERIMENTO PER RESTITUZIONE FONDI COVID - (RISTORI SPECIFICI DI SPESA - SOLIDARIETA' ALIM.)</t>
  </si>
  <si>
    <t>U.1.04.01.01.020 - Trasferimenti correnti al Ministero dell'economia in attuazione di norme in materia di contenimento di spesa</t>
  </si>
  <si>
    <t>01.02.1 - 160/68/99 - RESTITUZIONE FONDI INDENNITA' DI FUNZIONE AMMINISTRATORI</t>
  </si>
  <si>
    <t>01.06.1 - 600/202/99 - AUTORITA' DI VIGILANZA LAVORI PUBBLICI</t>
  </si>
  <si>
    <t>01.07.1 - 710/110/99 - SPESE COMISSIONE ELETTORALE MANDAMENTALE</t>
  </si>
  <si>
    <t>U.1.04.01.02.003 - Trasferimenti correnti a Comuni</t>
  </si>
  <si>
    <t>01.07.1 - 710/210/99 - SPESE FUNZ. SEZIONE CIRCOSCRIZIONALE IMPIEGO E COLLOCAMENTO DI SALUZZO</t>
  </si>
  <si>
    <t>01.11.1 - 820/85/99 - QUOTE ASSOCIATIVE DIVERSE (ANPCI - ANUSCA)</t>
  </si>
  <si>
    <t>U.1.04.01.01.011 - Trasferimenti correnti a enti centrali a struttura associativa</t>
  </si>
  <si>
    <t>04.06.1 - 1920/303/99 - SERVIZI SCOLASTICI (TRASFERIMENTI)</t>
  </si>
  <si>
    <t>07.01.1 - 2690/550/99 - INTERVENTI DIVERSI NEL CAMPO TURISTICO</t>
  </si>
  <si>
    <t>U.1.04.04.01.000 - Trasferimenti correnti a Istituzioni Sociali Private</t>
  </si>
  <si>
    <t>08.01.1 - 3110/310/1 - TRASFERIMENTO CONVENZIONE COMMISSIONE LOCALE DEL PAESAGGIO E SUA (PROVINCIA)</t>
  </si>
  <si>
    <t>U.1.04.01.02.005 - Trasferimenti correnti a Unioni di Comuni</t>
  </si>
  <si>
    <t>09.04.1 - 3460/355/99 - CANONE DEMANIALE PER USO ACQUA PUBBLICA</t>
  </si>
  <si>
    <t>U.1.04.01.02.001 - Trasferimenti correnti a Regioni e province autonome</t>
  </si>
  <si>
    <t>11.01.1 - 3350/401/1 - TRASFERIMENTO CONVENZIONE SERVIZIO DI PROTEZIONE CIVILE</t>
  </si>
  <si>
    <t>12.01.1 - 3790/405/3 - TRASFERIMENTO FUNZIONE FONDAM. ALL'UNIONE - SERVIZIO SOCIALE (MINORI)</t>
  </si>
  <si>
    <t>12.01.1 - 3790/405/4 - SOSTEGNO ALLE FAMIGLIE PER ASILO NIDO</t>
  </si>
  <si>
    <t>U.1.04.02.05.000 - Altri trasferimenti a famiglie</t>
  </si>
  <si>
    <t>U.1.04.02.05.999 - Altri trasferimenti a famiglie n.a.c.</t>
  </si>
  <si>
    <t>12.03.1 - 3790/405/2 - TRASFERIMENTO FUNZIONE FONDAMENTALE ALL'UNIONE - SERVIZIO SOCIALE (ANZIANI)</t>
  </si>
  <si>
    <t>12.06.1 - 4120/402/99 - FONDO SOSTEGNO LOCAZIONE FAMIGLIE</t>
  </si>
  <si>
    <t>12.09.1 - 4260/586/99 - RESTITUZIONE CONCESSIONI CELLETTE E LOCULI</t>
  </si>
  <si>
    <t>14.01.1 - 4780/590/1 - TRASFERIMENTO CONVENZIONE SUAP</t>
  </si>
  <si>
    <t>12.09.1 - 4240/341/99 - INTERESSI PASSIVI CIMITERI (CELLE-CHIESA)</t>
  </si>
  <si>
    <t>U.1.07.05.04.000 - Interessi passivi su finanziamenti a medio lungo termine a Imprese</t>
  </si>
  <si>
    <t>U.1.07.05.04.003 - Interessi passivi a Cassa Depositi e Prestiti SPA su mutui e altri finanziamenti a medio lungo termine</t>
  </si>
  <si>
    <t>Semestrale</t>
  </si>
  <si>
    <t>01.04.1 - 410/585/99 - SGRAVI E RESTITUZIONE DI TRIBUTI</t>
  </si>
  <si>
    <t>U.1.09.02.01.000 - Rimborsi di imposte e tasse di natura corrente</t>
  </si>
  <si>
    <t>01.02.1 - 140/83/99 - ONERI PER LE ASSICURAZIONI</t>
  </si>
  <si>
    <t>U.1.10.04.01.000 - Premi di assicurazione contro i danni</t>
  </si>
  <si>
    <t>01.02.2 - 5830/644/99 - MANUTENZIONE E SISTEMAZIONE IMMOBILI C.LI</t>
  </si>
  <si>
    <t>U.2.02.01.09.000 - Beni immobili</t>
  </si>
  <si>
    <t>01.02.2 - 5870/670/2 - ACQUISTO PC E MACCHINE PER UFFICIO</t>
  </si>
  <si>
    <t>U.2.02.01.06.000 - Macchine per ufficio</t>
  </si>
  <si>
    <t>01.02.2 - 5870/673/99 - ACQUISTO E MANUTENZIONE IMPIANTI E MACCHINARI</t>
  </si>
  <si>
    <t>U.2.02.01.01.000 - Mezzi di trasporto ad uso civile, di sicurezza e ordine pubblico</t>
  </si>
  <si>
    <t>U.2.02.01.01.999 - Mezzi di trasporto ad uso civile, di sicurezza e ordine pubblico n.a.c.</t>
  </si>
  <si>
    <t>01.05.2 - 6130/641/99 - MANUTENZIONE FORNO FONTANILE</t>
  </si>
  <si>
    <t>U.2.02.01.09.999 - Beni immobili n.a.c.</t>
  </si>
  <si>
    <t>01.05.2 - 6130/642/99 - MANUTENZIONE LAVATOIO B.TA PLEYNE</t>
  </si>
  <si>
    <t>01.08.2 - 6130/652/99 - PNRR M1C1 - INV. 1.4.1. - CUP E41F22003550006 - ESPERIENZA DEL CITTADINO NEI SERVIZI PUBBLICI - COMUNI</t>
  </si>
  <si>
    <t>U.2.02.03.99.000 - Spese di investimento per beni immateriali n.a.c.</t>
  </si>
  <si>
    <t>U.2.02.03.99.001 - Spese di investimento per beni immateriali n.a.c.</t>
  </si>
  <si>
    <t>01.08.2 - 6130/653/1 - PNRR M1C1 - INV. 1.4.4. - ESTENSIONE DELL'UTILIZZO DI ANPR - ADESIONE STATO CIVILE DIGITALE (ANSC)</t>
  </si>
  <si>
    <t>01.08.2 - 6130/654/1 - PNRR M1C1 - INV. 1.4.3 - CUP E41F24000100006 - ADOZIONE APP IO</t>
  </si>
  <si>
    <t>01.08.2 - 6130/654/2 - PNRR M1C1 - INV. 1.4.3 - ADOZIONE PIATTAFORMA PAGOPA</t>
  </si>
  <si>
    <t>07.01.2 - 8130/648/99 - MANUTENZIONE PARCO GIOCHI</t>
  </si>
  <si>
    <t>U.2.02.01.99.000 - Altri beni materiali</t>
  </si>
  <si>
    <t>U.2.02.01.99.999 - Altri beni materiali diversi</t>
  </si>
  <si>
    <t>09.01.2 - 8730/620/99 - PNRR - M2C4 - INV. 2.2. - CUP: E45D18000010001 - BARRIERE FERMANEVE IN LOCALITA' MASDELBERNARD</t>
  </si>
  <si>
    <t>U.2.02.01.09.014 - Opere per la sistemazione del suolo</t>
  </si>
  <si>
    <t>09.02.2 - 9070/617/99 - ARREDO URBANO</t>
  </si>
  <si>
    <t>10.05.2 - 8230/649/99 - VALORIZZAZIONE TURISTICA BORGATE</t>
  </si>
  <si>
    <t>10.05.2 - 8290/650/2 - MANUTENZIONE STRAORDINARIA STRADE</t>
  </si>
  <si>
    <t>U.2.02.01.09.012 - Infrastrutture stradali</t>
  </si>
  <si>
    <t>10.05.2 - 8290/650/4 - MANUTENZIONE STRAORDINARIA STRADA PLEYNE</t>
  </si>
  <si>
    <t>10.05.2 - 8290/650/5 - FSC 2021/2027 - RIQUALIFICAZIONE URBANA BORGATA PLEYNE</t>
  </si>
  <si>
    <t>10.05.2 - 8290/651/99 - MANUTENZIONE STRAORDINARIA PISTE FORESTALI</t>
  </si>
  <si>
    <t>10.05.2 - 8390/658/2 - PNRR - M2C4 - INV 2.2. - EFFICIENTAMENTO ENERGETICO II.PP. BORGATE - 2^ LOTTO FUNZIONALE</t>
  </si>
  <si>
    <t>10.05.2 - 8390/658/99 - PNRR - M2C4 - INV 2.2. CUP: E44H23000150007 - EFFICIENTAMENTO ENERGETICO II.PP. BORGATE</t>
  </si>
  <si>
    <t>50.02.4 - 11050/700/99 - QUOTA DI CAPITALE PER AMMORTAM. MUTUI INVESTI</t>
  </si>
  <si>
    <t>U.4.03.01.04.000 - Rimborso Mutui e altri finanziamenti a medio lungo termine a Imprese</t>
  </si>
  <si>
    <t>U.4.03.01.04.003 - Rimborso Mutui e altri finanziamenti a medio lungo termine a Cassa Depositi e Prestiti - Gestione CDP SPA</t>
  </si>
  <si>
    <t>99.01.7 - 13530/710/99 - RITENUTE PREVIDENZIALI E ASSIST. AL PERSONALE</t>
  </si>
  <si>
    <t>U.7.01.02.02.000 - Versamenti di ritenute previdenziali e assistenziali su Redditi da lavoro dipendente riscosse per conto terzi</t>
  </si>
  <si>
    <t>99.01.7 - 13540/720/99 - RITENUTE ERARIALI</t>
  </si>
  <si>
    <t>U.7.01.02.01.000 - Versamenti di ritenute erariali su Redditi da lavoro dipendente riscosse per conto terzi</t>
  </si>
  <si>
    <t>99.01.7 - 13550/730/99 - ALTRE RITENUTE AL PERSONALE PER CONTO DI TE</t>
  </si>
  <si>
    <t>U.7.01.02.99.000 - Altri versamenti di ritenute al personale dipendente per conto di terzi</t>
  </si>
  <si>
    <t>99.01.7 - 13550/735/99 - SPESE NON ANDATE A BUON FINE</t>
  </si>
  <si>
    <t>U.7.01.99.01.000 - Spese non andate a buon fine</t>
  </si>
  <si>
    <t>U.7.01.99.01.001 - Spese non andate a buon fine</t>
  </si>
  <si>
    <t>99.01.7 - 13570/755/99 - USCITE DERIVANTI DALLA GESTIONE DEGLI INCASSI VINCOLATI DEGLI ENTI LOCALI</t>
  </si>
  <si>
    <t>U.7.01.99.06.000 - Uscite derivanti dalla gestione degli incassi vincolati degli enti locali</t>
  </si>
  <si>
    <t>99.01.7 - 13570/775/99 - IVA SPLIT PAYMENT DA VERSARE ALL'ERARIO (NUOVO)</t>
  </si>
  <si>
    <t>U.7.01.01.02.000 - Versamento delle ritenute per scissione contabile IVA (split payment)</t>
  </si>
  <si>
    <t>U.7.01.01.02.001 - Versamento delle ritenute per scissione contabile IVA (split payment)</t>
  </si>
  <si>
    <t>99.01.7 - 13570/780/99 - COMPONENTE PEREQUATIVA TARI</t>
  </si>
  <si>
    <t>U.7.01.01.99.000 - Versamento di altre ritenute n.a.c.</t>
  </si>
  <si>
    <t>U.7.01.01.99.999 - Versamento di altre ritenute n.a.c.</t>
  </si>
  <si>
    <t>99.01.7 - 13560/740/99 - RESTITUZIONE DI DEPOSITI CAUZIONALI</t>
  </si>
  <si>
    <t>U.7.02.04.02.000 - Restituzione di depositi cauzionali o contrattuali di terzi</t>
  </si>
  <si>
    <t>99.01.7 - 13570/750/99 - SPESE PER SERV. CONTO TERZI E SPESE ELEZIONI</t>
  </si>
  <si>
    <t>U.7.02.02.01.000 - Trasferimenti per conto terzi a Amministrazioni Centrali</t>
  </si>
  <si>
    <t>U.7.02.02.01.001 - Trasferimenti per conto terzi a Ministeri</t>
  </si>
  <si>
    <t>99.01.7 - 13590/765/99 - RESTITUZIONE DEPOSITI SPESE CONTRATTUALI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</si>
</sst>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quot;€&quot;_-;\-* #,##0\ &quot;€&quot;_-;_-* &quot;-&quot;\ &quot;€&quot;_-;_-@_-"/>
    <numFmt numFmtId="165" formatCode="_-* #,##0\ _€_-;\-* #,##0\ _€_-;_-* &quot;-&quot;\ _€_-;_-@_-"/>
    <numFmt numFmtId="166" formatCode="_-* #,##0.00\ &quot;€&quot;_-;\-* #,##0.00\ &quot;€&quot;_-;_-* &quot;-&quot;??\ &quot;€&quot;_-;_-@_-"/>
    <numFmt numFmtId="167" formatCode="#,##0_ ;[Red]\-#,##0\ "/>
  </numFmts>
  <fonts count="32" x14ac:knownFonts="1">
    <font>
      <sz val="10"/>
      <color rgb="FF000000"/>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vertAlign val="superscript"/>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sz val="10"/>
      <color rgb="FF000000"/>
      <name val="Calibri"/>
      <family val="2"/>
      <scheme val="minor"/>
    </font>
    <font>
      <u/>
      <sz val="11"/>
      <color theme="1"/>
      <name val="Calibri"/>
      <family val="2"/>
    </font>
    <font>
      <u/>
      <sz val="11"/>
      <color rgb="FF000000"/>
      <name val="Calibri"/>
      <family val="2"/>
    </font>
  </fonts>
  <fills count="3">
    <fill>
      <patternFill patternType="none"/>
    </fill>
    <fill>
      <patternFill patternType="gray125"/>
    </fill>
    <fill>
      <patternFill patternType="solid">
        <fgColor theme="0" tint="-0.24994659260841701"/>
        <bgColor indexed="64"/>
      </patternFill>
    </fill>
  </fills>
  <borders count="101">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right style="double">
        <color auto="1"/>
      </right>
      <top/>
      <bottom style="double">
        <color auto="1"/>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style="double">
        <color auto="1"/>
      </top>
      <bottom/>
      <diagonal/>
    </border>
    <border>
      <left/>
      <right/>
      <top/>
      <bottom style="thin">
        <color auto="1"/>
      </bottom>
      <diagonal/>
    </border>
    <border>
      <left/>
      <right style="thin">
        <color auto="1"/>
      </right>
      <top/>
      <bottom style="thin">
        <color auto="1"/>
      </bottom>
      <diagonal/>
    </border>
    <border>
      <left style="double">
        <color auto="1"/>
      </left>
      <right style="double">
        <color auto="1"/>
      </right>
      <top style="double">
        <color auto="1"/>
      </top>
      <bottom/>
      <diagonal/>
    </border>
    <border>
      <left style="thin">
        <color auto="1"/>
      </left>
      <right style="thin">
        <color auto="1"/>
      </right>
      <top/>
      <bottom/>
      <diagonal/>
    </border>
    <border>
      <left style="thin">
        <color auto="1"/>
      </left>
      <right style="thin">
        <color auto="1"/>
      </right>
      <top/>
      <bottom style="double">
        <color rgb="FF000000"/>
      </bottom>
      <diagonal/>
    </border>
    <border>
      <left style="thin">
        <color auto="1"/>
      </left>
      <right style="double">
        <color auto="1"/>
      </right>
      <top/>
      <bottom style="double">
        <color rgb="FF000000"/>
      </bottom>
      <diagonal/>
    </border>
    <border>
      <left style="thin">
        <color auto="1"/>
      </left>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double">
        <color auto="1"/>
      </right>
      <top/>
      <bottom style="hair">
        <color indexed="64"/>
      </bottom>
      <diagonal/>
    </border>
    <border>
      <left style="thin">
        <color auto="1"/>
      </left>
      <right style="thin">
        <color auto="1"/>
      </right>
      <top/>
      <bottom style="hair">
        <color indexed="64"/>
      </bottom>
      <diagonal/>
    </border>
    <border>
      <left style="double">
        <color auto="1"/>
      </left>
      <right style="thin">
        <color auto="1"/>
      </right>
      <top/>
      <bottom style="hair">
        <color indexed="64"/>
      </bottom>
      <diagonal/>
    </border>
    <border>
      <left style="thin">
        <color auto="1"/>
      </left>
      <right style="double">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double">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double">
        <color auto="1"/>
      </right>
      <top style="hair">
        <color indexed="64"/>
      </top>
      <bottom/>
      <diagonal/>
    </border>
    <border>
      <left style="double">
        <color auto="1"/>
      </left>
      <right style="thin">
        <color auto="1"/>
      </right>
      <top style="hair">
        <color indexed="64"/>
      </top>
      <bottom/>
      <diagonal/>
    </border>
    <border>
      <left style="double">
        <color auto="1"/>
      </left>
      <right style="thin">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auto="1"/>
      </left>
      <right style="double">
        <color auto="1"/>
      </right>
      <top style="thin">
        <color auto="1"/>
      </top>
      <bottom style="hair">
        <color indexed="64"/>
      </bottom>
      <diagonal/>
    </border>
    <border>
      <left style="double">
        <color auto="1"/>
      </left>
      <right style="thin">
        <color auto="1"/>
      </right>
      <top/>
      <bottom style="double">
        <color rgb="FF000000"/>
      </bottom>
      <diagonal/>
    </border>
    <border>
      <left style="thin">
        <color auto="1"/>
      </left>
      <right/>
      <top/>
      <bottom style="hair">
        <color indexed="64"/>
      </bottom>
      <diagonal/>
    </border>
    <border>
      <left style="thin">
        <color auto="1"/>
      </left>
      <right/>
      <top style="hair">
        <color indexed="64"/>
      </top>
      <bottom style="hair">
        <color indexed="64"/>
      </bottom>
      <diagonal/>
    </border>
    <border>
      <left style="thin">
        <color auto="1"/>
      </left>
      <right/>
      <top style="hair">
        <color indexed="64"/>
      </top>
      <bottom/>
      <diagonal/>
    </border>
  </borders>
  <cellStyleXfs count="13">
    <xf numFmtId="0" fontId="0"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0" fontId="4" fillId="0" borderId="0"/>
    <xf numFmtId="43" fontId="29" fillId="0" borderId="0" applyFont="0" applyFill="0" applyBorder="0" applyAlignment="0" applyProtection="0"/>
    <xf numFmtId="0" fontId="4" fillId="0" borderId="0"/>
    <xf numFmtId="0" fontId="5" fillId="0" borderId="0"/>
    <xf numFmtId="0" fontId="29" fillId="0" borderId="0"/>
    <xf numFmtId="0" fontId="2" fillId="0" borderId="0"/>
    <xf numFmtId="0" fontId="1" fillId="0" borderId="0"/>
  </cellStyleXfs>
  <cellXfs count="309">
    <xf numFmtId="0" fontId="0" fillId="0" borderId="0" xfId="0"/>
    <xf numFmtId="0" fontId="12" fillId="2" borderId="1" xfId="10" applyFont="1" applyFill="1" applyBorder="1" applyAlignment="1">
      <alignment vertical="center" wrapText="1"/>
    </xf>
    <xf numFmtId="4" fontId="20" fillId="2" borderId="1" xfId="10" applyNumberFormat="1" applyFont="1" applyFill="1" applyBorder="1"/>
    <xf numFmtId="4" fontId="20" fillId="2" borderId="2" xfId="10" applyNumberFormat="1" applyFont="1" applyFill="1" applyBorder="1"/>
    <xf numFmtId="4" fontId="16" fillId="2" borderId="1" xfId="10" applyNumberFormat="1" applyFont="1" applyFill="1" applyBorder="1" applyAlignment="1">
      <alignment horizontal="center" vertical="center" wrapText="1"/>
    </xf>
    <xf numFmtId="4" fontId="16" fillId="2" borderId="2" xfId="10" applyNumberFormat="1" applyFont="1" applyFill="1" applyBorder="1" applyAlignment="1">
      <alignment horizontal="center" vertical="center" wrapText="1"/>
    </xf>
    <xf numFmtId="0" fontId="8" fillId="0" borderId="0" xfId="10" applyFont="1" applyAlignment="1">
      <alignment horizontal="left" vertical="center"/>
    </xf>
    <xf numFmtId="0" fontId="8" fillId="0" borderId="0" xfId="10" applyFont="1"/>
    <xf numFmtId="0" fontId="8" fillId="0" borderId="3" xfId="10" applyFont="1" applyBorder="1" applyAlignment="1">
      <alignment horizontal="left" vertical="center"/>
    </xf>
    <xf numFmtId="0" fontId="13" fillId="0" borderId="3" xfId="10" applyFont="1" applyBorder="1" applyAlignment="1">
      <alignment wrapText="1"/>
    </xf>
    <xf numFmtId="0" fontId="8" fillId="0" borderId="0" xfId="10" applyFont="1" applyAlignment="1">
      <alignment horizontal="left"/>
    </xf>
    <xf numFmtId="0" fontId="14" fillId="0" borderId="1" xfId="10" applyFont="1" applyBorder="1" applyAlignment="1">
      <alignment horizontal="center" vertical="center" wrapText="1"/>
    </xf>
    <xf numFmtId="0" fontId="14" fillId="0" borderId="7" xfId="10" applyFont="1" applyBorder="1" applyAlignment="1">
      <alignment horizontal="center" vertical="center" wrapText="1"/>
    </xf>
    <xf numFmtId="0" fontId="14" fillId="0" borderId="8" xfId="10" applyFont="1" applyBorder="1" applyAlignment="1">
      <alignment horizontal="center" vertical="center" wrapText="1"/>
    </xf>
    <xf numFmtId="0" fontId="14" fillId="0" borderId="9" xfId="10" applyFont="1" applyBorder="1" applyAlignment="1">
      <alignment horizontal="center" vertical="center" wrapText="1"/>
    </xf>
    <xf numFmtId="0" fontId="14" fillId="0" borderId="10" xfId="10" applyFont="1" applyBorder="1" applyAlignment="1">
      <alignment horizontal="center" vertical="center" wrapText="1"/>
    </xf>
    <xf numFmtId="0" fontId="14" fillId="0" borderId="11" xfId="10" applyFont="1" applyBorder="1" applyAlignment="1">
      <alignment horizontal="center" vertical="center" wrapText="1"/>
    </xf>
    <xf numFmtId="0" fontId="8" fillId="0" borderId="5" xfId="10" applyFont="1" applyBorder="1" applyAlignment="1">
      <alignment horizontal="left" vertical="center"/>
    </xf>
    <xf numFmtId="0" fontId="12" fillId="0" borderId="6" xfId="10" applyFont="1" applyBorder="1" applyAlignment="1">
      <alignment horizontal="left" vertical="center"/>
    </xf>
    <xf numFmtId="167" fontId="16" fillId="0" borderId="0" xfId="10" applyNumberFormat="1" applyFont="1" applyAlignment="1">
      <alignment horizontal="center" vertical="center" wrapText="1"/>
    </xf>
    <xf numFmtId="0" fontId="8" fillId="0" borderId="0" xfId="10" applyFont="1" applyAlignment="1">
      <alignment horizontal="center" vertical="center"/>
    </xf>
    <xf numFmtId="0" fontId="12" fillId="0" borderId="12" xfId="10" applyFont="1" applyBorder="1" applyAlignment="1">
      <alignment vertical="center" wrapText="1"/>
    </xf>
    <xf numFmtId="0" fontId="16" fillId="0" borderId="0" xfId="10" applyFont="1" applyAlignment="1">
      <alignment horizontal="center" vertical="center" wrapText="1"/>
    </xf>
    <xf numFmtId="0" fontId="8" fillId="0" borderId="0" xfId="10" applyFont="1" applyAlignment="1">
      <alignment vertical="center"/>
    </xf>
    <xf numFmtId="0" fontId="12" fillId="0" borderId="13" xfId="10" applyFont="1" applyBorder="1" applyAlignment="1">
      <alignment horizontal="left" vertical="center"/>
    </xf>
    <xf numFmtId="0" fontId="16" fillId="0" borderId="13" xfId="10" applyFont="1" applyBorder="1" applyAlignment="1">
      <alignment horizontal="center" vertical="center" wrapText="1"/>
    </xf>
    <xf numFmtId="0" fontId="16" fillId="0" borderId="3" xfId="10" applyFont="1" applyBorder="1" applyAlignment="1">
      <alignment horizontal="center" vertical="center" wrapText="1"/>
    </xf>
    <xf numFmtId="0" fontId="13" fillId="0" borderId="14" xfId="8" applyFont="1" applyBorder="1" applyAlignment="1">
      <alignment horizontal="left" vertical="center"/>
    </xf>
    <xf numFmtId="0" fontId="13" fillId="0" borderId="15" xfId="8" applyFont="1" applyBorder="1" applyAlignment="1">
      <alignment horizontal="left" vertical="center"/>
    </xf>
    <xf numFmtId="0" fontId="13" fillId="0" borderId="16" xfId="8" applyFont="1" applyBorder="1" applyAlignment="1">
      <alignment horizontal="left" vertical="center"/>
    </xf>
    <xf numFmtId="0" fontId="13" fillId="0" borderId="17" xfId="8" applyFont="1" applyBorder="1" applyAlignment="1">
      <alignment horizontal="left" vertical="center"/>
    </xf>
    <xf numFmtId="0" fontId="20" fillId="0" borderId="16" xfId="8" applyFont="1" applyBorder="1" applyAlignment="1">
      <alignment horizontal="left" vertical="center"/>
    </xf>
    <xf numFmtId="0" fontId="20" fillId="0" borderId="15" xfId="8" applyFont="1" applyBorder="1" applyAlignment="1">
      <alignment horizontal="left" vertical="center" wrapText="1"/>
    </xf>
    <xf numFmtId="0" fontId="12" fillId="0" borderId="0" xfId="10" applyFont="1"/>
    <xf numFmtId="0" fontId="20" fillId="0" borderId="15" xfId="8" applyFont="1" applyBorder="1" applyAlignment="1">
      <alignment horizontal="left" vertical="center"/>
    </xf>
    <xf numFmtId="0" fontId="13" fillId="0" borderId="15" xfId="8" applyFont="1" applyBorder="1" applyAlignment="1">
      <alignment horizontal="left" vertical="center" wrapText="1"/>
    </xf>
    <xf numFmtId="0" fontId="20" fillId="0" borderId="18" xfId="8" applyFont="1" applyBorder="1" applyAlignment="1">
      <alignment horizontal="left" vertical="center"/>
    </xf>
    <xf numFmtId="0" fontId="8" fillId="0" borderId="19" xfId="10" applyFont="1" applyBorder="1" applyAlignment="1">
      <alignment horizontal="left" vertical="center" wrapText="1"/>
    </xf>
    <xf numFmtId="0" fontId="13" fillId="0" borderId="0" xfId="10" applyFont="1"/>
    <xf numFmtId="0" fontId="12" fillId="0" borderId="0" xfId="10" applyFont="1" applyAlignment="1">
      <alignment horizontal="left" vertical="center" wrapText="1"/>
    </xf>
    <xf numFmtId="0" fontId="20" fillId="0" borderId="15" xfId="8" applyFont="1" applyBorder="1" applyAlignment="1">
      <alignment horizontal="left" vertical="top" wrapText="1"/>
    </xf>
    <xf numFmtId="0" fontId="13" fillId="0" borderId="18" xfId="8" applyFont="1" applyBorder="1" applyAlignment="1">
      <alignment horizontal="left" vertical="center"/>
    </xf>
    <xf numFmtId="0" fontId="8" fillId="0" borderId="0" xfId="10" applyFont="1" applyAlignment="1">
      <alignment horizontal="left" vertical="center" wrapText="1"/>
    </xf>
    <xf numFmtId="4" fontId="17" fillId="0" borderId="0" xfId="10" applyNumberFormat="1" applyFont="1" applyAlignment="1">
      <alignment horizontal="right"/>
    </xf>
    <xf numFmtId="4" fontId="17" fillId="0" borderId="20" xfId="10" applyNumberFormat="1" applyFont="1" applyBorder="1" applyAlignment="1">
      <alignment horizontal="right"/>
    </xf>
    <xf numFmtId="0" fontId="8" fillId="0" borderId="21" xfId="10" applyFont="1" applyBorder="1" applyAlignment="1">
      <alignment horizontal="left" vertical="center"/>
    </xf>
    <xf numFmtId="0" fontId="12" fillId="0" borderId="18" xfId="10" applyFont="1" applyBorder="1" applyAlignment="1">
      <alignment horizontal="right" vertical="center"/>
    </xf>
    <xf numFmtId="0" fontId="8" fillId="0" borderId="22" xfId="10" applyFont="1" applyBorder="1" applyAlignment="1">
      <alignment horizontal="left" vertical="center"/>
    </xf>
    <xf numFmtId="3" fontId="16" fillId="0" borderId="1" xfId="10" applyNumberFormat="1" applyFont="1" applyBorder="1" applyAlignment="1" applyProtection="1">
      <alignment horizontal="right" vertical="center" wrapText="1"/>
      <protection locked="0"/>
    </xf>
    <xf numFmtId="3" fontId="16" fillId="0" borderId="7" xfId="10" applyNumberFormat="1" applyFont="1" applyBorder="1" applyAlignment="1" applyProtection="1">
      <alignment horizontal="right" vertical="center" wrapText="1"/>
      <protection locked="0"/>
    </xf>
    <xf numFmtId="3" fontId="18" fillId="0" borderId="23" xfId="10" applyNumberFormat="1" applyFont="1" applyBorder="1" applyAlignment="1">
      <alignment horizontal="right" wrapText="1"/>
    </xf>
    <xf numFmtId="3" fontId="18" fillId="0" borderId="24" xfId="10" applyNumberFormat="1" applyFont="1" applyBorder="1" applyAlignment="1">
      <alignment horizontal="right" wrapText="1"/>
    </xf>
    <xf numFmtId="3" fontId="18" fillId="0" borderId="25" xfId="10" applyNumberFormat="1" applyFont="1" applyBorder="1" applyAlignment="1">
      <alignment horizontal="right" wrapText="1"/>
    </xf>
    <xf numFmtId="3" fontId="18" fillId="0" borderId="26" xfId="10" applyNumberFormat="1" applyFont="1" applyBorder="1" applyAlignment="1">
      <alignment horizontal="right" wrapText="1"/>
    </xf>
    <xf numFmtId="3" fontId="18" fillId="0" borderId="27" xfId="10" applyNumberFormat="1" applyFont="1" applyBorder="1" applyAlignment="1">
      <alignment horizontal="right" wrapText="1"/>
    </xf>
    <xf numFmtId="3" fontId="18" fillId="0" borderId="28" xfId="10" applyNumberFormat="1" applyFont="1" applyBorder="1" applyAlignment="1">
      <alignment horizontal="right" wrapText="1"/>
    </xf>
    <xf numFmtId="3" fontId="18" fillId="0" borderId="29" xfId="10" applyNumberFormat="1" applyFont="1" applyBorder="1" applyAlignment="1">
      <alignment horizontal="right" wrapText="1"/>
    </xf>
    <xf numFmtId="3" fontId="18" fillId="0" borderId="26" xfId="10" applyNumberFormat="1" applyFont="1" applyBorder="1" applyAlignment="1" applyProtection="1">
      <alignment horizontal="right" wrapText="1"/>
      <protection locked="0"/>
    </xf>
    <xf numFmtId="3" fontId="18" fillId="0" borderId="27" xfId="10" applyNumberFormat="1" applyFont="1" applyBorder="1" applyAlignment="1" applyProtection="1">
      <alignment horizontal="right" wrapText="1"/>
      <protection locked="0"/>
    </xf>
    <xf numFmtId="3" fontId="18" fillId="0" borderId="28" xfId="10" applyNumberFormat="1" applyFont="1" applyBorder="1" applyAlignment="1" applyProtection="1">
      <alignment horizontal="right" wrapText="1"/>
      <protection locked="0"/>
    </xf>
    <xf numFmtId="3" fontId="18" fillId="0" borderId="29" xfId="10" applyNumberFormat="1" applyFont="1" applyBorder="1" applyAlignment="1" applyProtection="1">
      <alignment horizontal="right" wrapText="1"/>
      <protection locked="0"/>
    </xf>
    <xf numFmtId="3" fontId="21" fillId="0" borderId="26" xfId="10" applyNumberFormat="1" applyFont="1" applyBorder="1" applyAlignment="1">
      <alignment horizontal="right" wrapText="1"/>
    </xf>
    <xf numFmtId="3" fontId="21" fillId="0" borderId="28" xfId="10" applyNumberFormat="1" applyFont="1" applyBorder="1" applyAlignment="1">
      <alignment horizontal="right" wrapText="1"/>
    </xf>
    <xf numFmtId="3" fontId="21" fillId="0" borderId="29" xfId="10" applyNumberFormat="1" applyFont="1" applyBorder="1" applyAlignment="1">
      <alignment horizontal="right" wrapText="1"/>
    </xf>
    <xf numFmtId="3" fontId="22" fillId="0" borderId="26" xfId="10" applyNumberFormat="1" applyFont="1" applyBorder="1" applyAlignment="1" applyProtection="1">
      <alignment horizontal="right" wrapText="1"/>
      <protection locked="0"/>
    </xf>
    <xf numFmtId="3" fontId="22" fillId="0" borderId="27" xfId="10" applyNumberFormat="1" applyFont="1" applyBorder="1" applyAlignment="1" applyProtection="1">
      <alignment horizontal="right" wrapText="1"/>
      <protection locked="0"/>
    </xf>
    <xf numFmtId="3" fontId="22" fillId="0" borderId="28" xfId="10" applyNumberFormat="1" applyFont="1" applyBorder="1" applyAlignment="1" applyProtection="1">
      <alignment horizontal="right" wrapText="1"/>
      <protection locked="0"/>
    </xf>
    <xf numFmtId="3" fontId="22" fillId="0" borderId="30" xfId="10" applyNumberFormat="1" applyFont="1" applyBorder="1" applyAlignment="1" applyProtection="1">
      <alignment horizontal="right" wrapText="1"/>
      <protection locked="0"/>
    </xf>
    <xf numFmtId="3" fontId="22" fillId="0" borderId="29" xfId="10" applyNumberFormat="1" applyFont="1" applyBorder="1" applyAlignment="1" applyProtection="1">
      <alignment horizontal="right" wrapText="1"/>
      <protection locked="0"/>
    </xf>
    <xf numFmtId="3" fontId="18" fillId="0" borderId="26" xfId="10" applyNumberFormat="1" applyFont="1" applyBorder="1" applyAlignment="1" applyProtection="1">
      <alignment horizontal="right"/>
      <protection locked="0"/>
    </xf>
    <xf numFmtId="3" fontId="18" fillId="0" borderId="27" xfId="10" applyNumberFormat="1" applyFont="1" applyBorder="1" applyAlignment="1" applyProtection="1">
      <alignment horizontal="right"/>
      <protection locked="0"/>
    </xf>
    <xf numFmtId="3" fontId="18" fillId="0" borderId="28" xfId="10" applyNumberFormat="1" applyFont="1" applyBorder="1" applyAlignment="1" applyProtection="1">
      <alignment horizontal="right"/>
      <protection locked="0"/>
    </xf>
    <xf numFmtId="3" fontId="18" fillId="0" borderId="30" xfId="10" applyNumberFormat="1" applyFont="1" applyBorder="1" applyAlignment="1" applyProtection="1">
      <alignment horizontal="right"/>
      <protection locked="0"/>
    </xf>
    <xf numFmtId="3" fontId="18" fillId="0" borderId="29" xfId="10" applyNumberFormat="1" applyFont="1" applyBorder="1" applyAlignment="1" applyProtection="1">
      <alignment horizontal="right"/>
      <protection locked="0"/>
    </xf>
    <xf numFmtId="3" fontId="18" fillId="0" borderId="31" xfId="10" applyNumberFormat="1" applyFont="1" applyBorder="1" applyAlignment="1" applyProtection="1">
      <alignment horizontal="right"/>
      <protection locked="0"/>
    </xf>
    <xf numFmtId="3" fontId="18" fillId="0" borderId="32" xfId="10" applyNumberFormat="1" applyFont="1" applyBorder="1" applyAlignment="1" applyProtection="1">
      <alignment horizontal="right"/>
      <protection locked="0"/>
    </xf>
    <xf numFmtId="3" fontId="18" fillId="0" borderId="33" xfId="10" applyNumberFormat="1" applyFont="1" applyBorder="1" applyAlignment="1" applyProtection="1">
      <alignment horizontal="right"/>
      <protection locked="0"/>
    </xf>
    <xf numFmtId="3" fontId="18" fillId="0" borderId="34" xfId="10" applyNumberFormat="1" applyFont="1" applyBorder="1" applyAlignment="1" applyProtection="1">
      <alignment horizontal="right"/>
      <protection locked="0"/>
    </xf>
    <xf numFmtId="3" fontId="18" fillId="0" borderId="35" xfId="10" applyNumberFormat="1" applyFont="1" applyBorder="1" applyAlignment="1" applyProtection="1">
      <alignment horizontal="right"/>
      <protection locked="0"/>
    </xf>
    <xf numFmtId="3" fontId="22" fillId="0" borderId="36" xfId="10" applyNumberFormat="1" applyFont="1" applyBorder="1" applyAlignment="1" applyProtection="1">
      <alignment horizontal="right" wrapText="1"/>
      <protection locked="0"/>
    </xf>
    <xf numFmtId="3" fontId="22" fillId="0" borderId="37" xfId="10" applyNumberFormat="1" applyFont="1" applyBorder="1" applyAlignment="1" applyProtection="1">
      <alignment horizontal="right" wrapText="1"/>
      <protection locked="0"/>
    </xf>
    <xf numFmtId="3" fontId="18" fillId="0" borderId="38" xfId="10" applyNumberFormat="1" applyFont="1" applyBorder="1" applyAlignment="1" applyProtection="1">
      <alignment horizontal="right"/>
      <protection locked="0"/>
    </xf>
    <xf numFmtId="3" fontId="18" fillId="0" borderId="39" xfId="10" applyNumberFormat="1" applyFont="1" applyBorder="1" applyAlignment="1" applyProtection="1">
      <alignment horizontal="right"/>
      <protection locked="0"/>
    </xf>
    <xf numFmtId="3" fontId="21" fillId="0" borderId="40" xfId="10" applyNumberFormat="1" applyFont="1" applyBorder="1" applyAlignment="1">
      <alignment horizontal="right"/>
    </xf>
    <xf numFmtId="3" fontId="21" fillId="0" borderId="41" xfId="10" applyNumberFormat="1" applyFont="1" applyBorder="1" applyAlignment="1">
      <alignment horizontal="right"/>
    </xf>
    <xf numFmtId="3" fontId="21" fillId="0" borderId="42" xfId="10" applyNumberFormat="1" applyFont="1" applyBorder="1" applyAlignment="1">
      <alignment horizontal="right"/>
    </xf>
    <xf numFmtId="3" fontId="20" fillId="0" borderId="2" xfId="10" applyNumberFormat="1" applyFont="1" applyBorder="1" applyProtection="1">
      <protection locked="0"/>
    </xf>
    <xf numFmtId="3" fontId="20" fillId="0" borderId="41" xfId="10" applyNumberFormat="1" applyFont="1" applyBorder="1" applyAlignment="1">
      <alignment horizontal="right"/>
    </xf>
    <xf numFmtId="3" fontId="20" fillId="0" borderId="7" xfId="10" applyNumberFormat="1" applyFont="1" applyBorder="1" applyProtection="1">
      <protection locked="0"/>
    </xf>
    <xf numFmtId="3" fontId="18" fillId="0" borderId="43" xfId="10" applyNumberFormat="1" applyFont="1" applyBorder="1" applyAlignment="1" applyProtection="1">
      <alignment horizontal="right"/>
      <protection locked="0"/>
    </xf>
    <xf numFmtId="3" fontId="18" fillId="0" borderId="44" xfId="10" applyNumberFormat="1" applyFont="1" applyBorder="1" applyAlignment="1" applyProtection="1">
      <alignment horizontal="right"/>
      <protection locked="0"/>
    </xf>
    <xf numFmtId="3" fontId="18" fillId="0" borderId="45" xfId="10" applyNumberFormat="1" applyFont="1" applyBorder="1" applyAlignment="1" applyProtection="1">
      <alignment horizontal="right"/>
      <protection locked="0"/>
    </xf>
    <xf numFmtId="3" fontId="18" fillId="0" borderId="46" xfId="10" applyNumberFormat="1" applyFont="1" applyBorder="1" applyAlignment="1" applyProtection="1">
      <alignment horizontal="right"/>
      <protection locked="0"/>
    </xf>
    <xf numFmtId="3" fontId="18" fillId="0" borderId="47" xfId="10" applyNumberFormat="1" applyFont="1" applyBorder="1" applyAlignment="1" applyProtection="1">
      <alignment horizontal="right"/>
      <protection locked="0"/>
    </xf>
    <xf numFmtId="3" fontId="18" fillId="0" borderId="48" xfId="10" applyNumberFormat="1" applyFont="1" applyBorder="1" applyAlignment="1" applyProtection="1">
      <alignment horizontal="right"/>
      <protection locked="0"/>
    </xf>
    <xf numFmtId="3" fontId="18" fillId="0" borderId="46" xfId="10" applyNumberFormat="1" applyFont="1" applyBorder="1" applyProtection="1">
      <protection locked="0"/>
    </xf>
    <xf numFmtId="3" fontId="18" fillId="0" borderId="47" xfId="10" applyNumberFormat="1" applyFont="1" applyBorder="1" applyProtection="1">
      <protection locked="0"/>
    </xf>
    <xf numFmtId="3" fontId="18" fillId="0" borderId="48" xfId="10" applyNumberFormat="1" applyFont="1" applyBorder="1" applyProtection="1">
      <protection locked="0"/>
    </xf>
    <xf numFmtId="3" fontId="21" fillId="0" borderId="49" xfId="10" applyNumberFormat="1" applyFont="1" applyBorder="1" applyAlignment="1">
      <alignment horizontal="right" wrapText="1"/>
    </xf>
    <xf numFmtId="3" fontId="21" fillId="0" borderId="50" xfId="10" applyNumberFormat="1" applyFont="1" applyBorder="1" applyAlignment="1">
      <alignment horizontal="right" wrapText="1"/>
    </xf>
    <xf numFmtId="3" fontId="21" fillId="0" borderId="51" xfId="10" applyNumberFormat="1" applyFont="1" applyBorder="1" applyAlignment="1">
      <alignment horizontal="right" wrapText="1"/>
    </xf>
    <xf numFmtId="3" fontId="18" fillId="0" borderId="49" xfId="10" applyNumberFormat="1" applyFont="1" applyBorder="1" applyAlignment="1" applyProtection="1">
      <alignment horizontal="right" wrapText="1"/>
      <protection locked="0"/>
    </xf>
    <xf numFmtId="3" fontId="18" fillId="0" borderId="50" xfId="10" applyNumberFormat="1" applyFont="1" applyBorder="1" applyAlignment="1" applyProtection="1">
      <alignment horizontal="right" wrapText="1"/>
      <protection locked="0"/>
    </xf>
    <xf numFmtId="3" fontId="8" fillId="0" borderId="46" xfId="10" applyNumberFormat="1" applyFont="1" applyBorder="1" applyProtection="1">
      <protection locked="0"/>
    </xf>
    <xf numFmtId="3" fontId="8" fillId="0" borderId="47" xfId="10" applyNumberFormat="1" applyFont="1" applyBorder="1" applyProtection="1">
      <protection locked="0"/>
    </xf>
    <xf numFmtId="3" fontId="8" fillId="0" borderId="48" xfId="10" applyNumberFormat="1" applyFont="1" applyBorder="1" applyProtection="1">
      <protection locked="0"/>
    </xf>
    <xf numFmtId="3" fontId="18" fillId="0" borderId="52" xfId="10" applyNumberFormat="1" applyFont="1" applyBorder="1" applyAlignment="1" applyProtection="1">
      <alignment horizontal="right"/>
      <protection locked="0"/>
    </xf>
    <xf numFmtId="3" fontId="18" fillId="0" borderId="53" xfId="10" applyNumberFormat="1" applyFont="1" applyBorder="1" applyAlignment="1" applyProtection="1">
      <alignment horizontal="right"/>
      <protection locked="0"/>
    </xf>
    <xf numFmtId="3" fontId="18" fillId="0" borderId="54" xfId="10" applyNumberFormat="1" applyFont="1" applyBorder="1" applyAlignment="1" applyProtection="1">
      <alignment horizontal="right"/>
      <protection locked="0"/>
    </xf>
    <xf numFmtId="3" fontId="21" fillId="0" borderId="53" xfId="10" applyNumberFormat="1" applyFont="1" applyBorder="1" applyAlignment="1">
      <alignment horizontal="right"/>
    </xf>
    <xf numFmtId="3" fontId="21" fillId="0" borderId="54" xfId="10" applyNumberFormat="1" applyFont="1" applyBorder="1" applyAlignment="1">
      <alignment horizontal="right"/>
    </xf>
    <xf numFmtId="3" fontId="21" fillId="0" borderId="52" xfId="10" applyNumberFormat="1" applyFont="1" applyBorder="1" applyAlignment="1">
      <alignment horizontal="right"/>
    </xf>
    <xf numFmtId="3" fontId="21" fillId="0" borderId="52" xfId="10" applyNumberFormat="1" applyFont="1" applyBorder="1" applyAlignment="1" applyProtection="1">
      <alignment horizontal="right"/>
      <protection locked="0"/>
    </xf>
    <xf numFmtId="3" fontId="21" fillId="0" borderId="53" xfId="10" applyNumberFormat="1" applyFont="1" applyBorder="1" applyAlignment="1" applyProtection="1">
      <alignment horizontal="right"/>
      <protection locked="0"/>
    </xf>
    <xf numFmtId="3" fontId="21" fillId="0" borderId="54" xfId="10" applyNumberFormat="1" applyFont="1" applyBorder="1" applyAlignment="1" applyProtection="1">
      <alignment horizontal="right"/>
      <protection locked="0"/>
    </xf>
    <xf numFmtId="3" fontId="23" fillId="0" borderId="55" xfId="10" applyNumberFormat="1" applyFont="1" applyBorder="1" applyAlignment="1">
      <alignment horizontal="right"/>
    </xf>
    <xf numFmtId="3" fontId="23" fillId="0" borderId="56" xfId="10" applyNumberFormat="1" applyFont="1" applyBorder="1" applyAlignment="1">
      <alignment horizontal="right"/>
    </xf>
    <xf numFmtId="3" fontId="23" fillId="0" borderId="57" xfId="10" applyNumberFormat="1" applyFont="1" applyBorder="1" applyAlignment="1">
      <alignment horizontal="right"/>
    </xf>
    <xf numFmtId="3" fontId="13" fillId="0" borderId="58" xfId="10" applyNumberFormat="1" applyFont="1" applyBorder="1" applyProtection="1">
      <protection locked="0"/>
    </xf>
    <xf numFmtId="3" fontId="13" fillId="0" borderId="59" xfId="10" applyNumberFormat="1" applyFont="1" applyBorder="1" applyProtection="1">
      <protection locked="0"/>
    </xf>
    <xf numFmtId="3" fontId="13" fillId="0" borderId="60" xfId="10" applyNumberFormat="1" applyFont="1" applyBorder="1" applyProtection="1">
      <protection locked="0"/>
    </xf>
    <xf numFmtId="3" fontId="21" fillId="0" borderId="14" xfId="10" applyNumberFormat="1" applyFont="1" applyBorder="1" applyAlignment="1">
      <alignment horizontal="right"/>
    </xf>
    <xf numFmtId="3" fontId="21" fillId="0" borderId="61" xfId="10" applyNumberFormat="1" applyFont="1" applyBorder="1" applyAlignment="1">
      <alignment horizontal="right"/>
    </xf>
    <xf numFmtId="3" fontId="21" fillId="0" borderId="62" xfId="10" applyNumberFormat="1" applyFont="1" applyBorder="1" applyAlignment="1">
      <alignment horizontal="right"/>
    </xf>
    <xf numFmtId="3" fontId="14" fillId="0" borderId="7" xfId="10" applyNumberFormat="1" applyFont="1" applyBorder="1" applyAlignment="1">
      <alignment horizontal="right" vertical="center" wrapText="1"/>
    </xf>
    <xf numFmtId="3" fontId="21" fillId="0" borderId="7" xfId="10" applyNumberFormat="1" applyFont="1" applyBorder="1" applyAlignment="1">
      <alignment horizontal="right"/>
    </xf>
    <xf numFmtId="3" fontId="14" fillId="0" borderId="2" xfId="10" applyNumberFormat="1" applyFont="1" applyBorder="1" applyAlignment="1">
      <alignment horizontal="right" vertical="center" wrapText="1"/>
    </xf>
    <xf numFmtId="0" fontId="12" fillId="0" borderId="3" xfId="10" applyFont="1" applyBorder="1" applyAlignment="1">
      <alignment horizontal="right" vertical="center" wrapText="1"/>
    </xf>
    <xf numFmtId="0" fontId="12" fillId="0" borderId="13" xfId="10" applyFont="1" applyBorder="1" applyAlignment="1">
      <alignment horizontal="right" vertical="center" wrapText="1"/>
    </xf>
    <xf numFmtId="0" fontId="11" fillId="0" borderId="80" xfId="10" applyFont="1" applyBorder="1" applyAlignment="1">
      <alignment horizontal="left" vertical="center" wrapText="1"/>
    </xf>
    <xf numFmtId="0" fontId="11" fillId="0" borderId="81" xfId="10" applyFont="1" applyBorder="1" applyAlignment="1">
      <alignment horizontal="left" vertical="center" wrapText="1"/>
    </xf>
    <xf numFmtId="0" fontId="12" fillId="0" borderId="72" xfId="10" applyFont="1" applyBorder="1" applyAlignment="1">
      <alignment horizontal="right" vertical="center" wrapText="1"/>
    </xf>
    <xf numFmtId="0" fontId="12" fillId="0" borderId="72" xfId="10" applyFont="1" applyBorder="1" applyAlignment="1">
      <alignment horizontal="right" vertical="center"/>
    </xf>
    <xf numFmtId="0" fontId="12" fillId="0" borderId="12" xfId="10" applyFont="1" applyBorder="1" applyAlignment="1">
      <alignment horizontal="right" vertical="center"/>
    </xf>
    <xf numFmtId="0" fontId="31" fillId="0" borderId="0" xfId="10" applyFont="1" applyAlignment="1">
      <alignment horizontal="left" vertical="center"/>
    </xf>
    <xf numFmtId="0" fontId="13" fillId="0" borderId="14" xfId="12" applyFont="1" applyBorder="1" applyAlignment="1">
      <alignment horizontal="left" vertical="center"/>
    </xf>
    <xf numFmtId="0" fontId="13" fillId="0" borderId="15" xfId="12" applyFont="1" applyBorder="1" applyAlignment="1">
      <alignment horizontal="left" vertical="center"/>
    </xf>
    <xf numFmtId="0" fontId="10" fillId="0" borderId="61" xfId="12" applyFont="1" applyBorder="1" applyAlignment="1">
      <alignment horizontal="left" vertical="center" wrapText="1"/>
    </xf>
    <xf numFmtId="0" fontId="10" fillId="0" borderId="62" xfId="12" applyFont="1" applyBorder="1" applyAlignment="1">
      <alignment horizontal="left" vertical="center" wrapText="1"/>
    </xf>
    <xf numFmtId="0" fontId="13" fillId="0" borderId="16" xfId="12" applyFont="1" applyBorder="1" applyAlignment="1">
      <alignment horizontal="left" vertical="center"/>
    </xf>
    <xf numFmtId="0" fontId="10" fillId="0" borderId="76" xfId="12" applyFont="1" applyBorder="1" applyAlignment="1">
      <alignment horizontal="left" vertical="center" wrapText="1"/>
    </xf>
    <xf numFmtId="0" fontId="10" fillId="0" borderId="17" xfId="12" applyFont="1" applyBorder="1" applyAlignment="1">
      <alignment horizontal="left" vertical="center" wrapText="1"/>
    </xf>
    <xf numFmtId="0" fontId="20" fillId="0" borderId="16" xfId="12" applyFont="1" applyBorder="1" applyAlignment="1">
      <alignment horizontal="left" vertical="center"/>
    </xf>
    <xf numFmtId="0" fontId="20" fillId="0" borderId="15" xfId="12" applyFont="1" applyBorder="1" applyAlignment="1">
      <alignment horizontal="left" vertical="center" wrapText="1"/>
    </xf>
    <xf numFmtId="0" fontId="20" fillId="0" borderId="15" xfId="12" applyFont="1" applyBorder="1" applyAlignment="1">
      <alignment horizontal="left" vertical="center"/>
    </xf>
    <xf numFmtId="0" fontId="13" fillId="0" borderId="15" xfId="12" applyFont="1" applyBorder="1" applyAlignment="1">
      <alignment horizontal="left" vertical="center" wrapText="1"/>
    </xf>
    <xf numFmtId="0" fontId="10" fillId="0" borderId="77" xfId="12" applyFont="1" applyBorder="1" applyAlignment="1">
      <alignment horizontal="left" vertical="center" wrapText="1"/>
    </xf>
    <xf numFmtId="0" fontId="10" fillId="0" borderId="78" xfId="12" applyFont="1" applyBorder="1" applyAlignment="1">
      <alignment horizontal="left" vertical="center" wrapText="1"/>
    </xf>
    <xf numFmtId="0" fontId="20" fillId="0" borderId="18" xfId="12" applyFont="1" applyBorder="1" applyAlignment="1">
      <alignment horizontal="left" vertical="center"/>
    </xf>
    <xf numFmtId="0" fontId="10" fillId="0" borderId="79" xfId="12" applyFont="1" applyBorder="1" applyAlignment="1">
      <alignment horizontal="left" vertical="center" wrapText="1"/>
    </xf>
    <xf numFmtId="3" fontId="18" fillId="0" borderId="23" xfId="10" applyNumberFormat="1" applyFont="1" applyBorder="1" applyAlignment="1" applyProtection="1">
      <alignment horizontal="right"/>
      <protection locked="0"/>
    </xf>
    <xf numFmtId="3" fontId="18" fillId="0" borderId="24" xfId="10" applyNumberFormat="1" applyFont="1" applyBorder="1" applyAlignment="1" applyProtection="1">
      <alignment horizontal="right"/>
      <protection locked="0"/>
    </xf>
    <xf numFmtId="3" fontId="18" fillId="0" borderId="25" xfId="10" applyNumberFormat="1" applyFont="1" applyBorder="1" applyAlignment="1" applyProtection="1">
      <alignment horizontal="right"/>
      <protection locked="0"/>
    </xf>
    <xf numFmtId="0" fontId="10" fillId="0" borderId="15" xfId="12" applyFont="1" applyBorder="1" applyAlignment="1">
      <alignment horizontal="left" vertical="center" wrapText="1"/>
    </xf>
    <xf numFmtId="3" fontId="18" fillId="0" borderId="26" xfId="10" applyNumberFormat="1" applyFont="1" applyBorder="1" applyProtection="1">
      <protection locked="0"/>
    </xf>
    <xf numFmtId="3" fontId="18" fillId="0" borderId="28" xfId="10" applyNumberFormat="1" applyFont="1" applyBorder="1" applyProtection="1">
      <protection locked="0"/>
    </xf>
    <xf numFmtId="3" fontId="18" fillId="0" borderId="29" xfId="10" applyNumberFormat="1" applyFont="1" applyBorder="1" applyProtection="1">
      <protection locked="0"/>
    </xf>
    <xf numFmtId="3" fontId="30" fillId="0" borderId="29" xfId="10" applyNumberFormat="1" applyFont="1" applyBorder="1" applyAlignment="1" applyProtection="1">
      <alignment horizontal="right"/>
      <protection locked="0"/>
    </xf>
    <xf numFmtId="3" fontId="8" fillId="0" borderId="26" xfId="10" applyNumberFormat="1" applyFont="1" applyBorder="1" applyProtection="1">
      <protection locked="0"/>
    </xf>
    <xf numFmtId="3" fontId="8" fillId="0" borderId="28" xfId="10" applyNumberFormat="1" applyFont="1" applyBorder="1" applyProtection="1">
      <protection locked="0"/>
    </xf>
    <xf numFmtId="3" fontId="8" fillId="0" borderId="29" xfId="10" applyNumberFormat="1" applyFont="1" applyBorder="1" applyProtection="1">
      <protection locked="0"/>
    </xf>
    <xf numFmtId="3" fontId="21" fillId="0" borderId="28" xfId="10" applyNumberFormat="1" applyFont="1" applyBorder="1" applyAlignment="1">
      <alignment horizontal="right"/>
    </xf>
    <xf numFmtId="3" fontId="21" fillId="0" borderId="29" xfId="10" applyNumberFormat="1" applyFont="1" applyBorder="1" applyAlignment="1">
      <alignment horizontal="right"/>
    </xf>
    <xf numFmtId="3" fontId="21" fillId="0" borderId="26" xfId="10" applyNumberFormat="1" applyFont="1" applyBorder="1" applyAlignment="1">
      <alignment horizontal="right"/>
    </xf>
    <xf numFmtId="0" fontId="13" fillId="0" borderId="15" xfId="12" applyFont="1" applyBorder="1" applyAlignment="1">
      <alignment horizontal="left" vertical="top" wrapText="1"/>
    </xf>
    <xf numFmtId="0" fontId="10" fillId="0" borderId="76" xfId="12" applyFont="1" applyBorder="1" applyAlignment="1">
      <alignment horizontal="left" vertical="top" wrapText="1"/>
    </xf>
    <xf numFmtId="0" fontId="10" fillId="0" borderId="15" xfId="12" applyFont="1" applyBorder="1" applyAlignment="1">
      <alignment horizontal="left" vertical="top" wrapText="1"/>
    </xf>
    <xf numFmtId="0" fontId="20" fillId="0" borderId="15" xfId="12" applyFont="1" applyBorder="1" applyAlignment="1">
      <alignment horizontal="left" vertical="top" wrapText="1"/>
    </xf>
    <xf numFmtId="3" fontId="21" fillId="0" borderId="26" xfId="10" applyNumberFormat="1" applyFont="1" applyBorder="1" applyAlignment="1" applyProtection="1">
      <alignment horizontal="right"/>
      <protection locked="0"/>
    </xf>
    <xf numFmtId="3" fontId="21" fillId="0" borderId="28" xfId="10" applyNumberFormat="1" applyFont="1" applyBorder="1" applyAlignment="1" applyProtection="1">
      <alignment horizontal="right"/>
      <protection locked="0"/>
    </xf>
    <xf numFmtId="3" fontId="21" fillId="0" borderId="29" xfId="10" applyNumberFormat="1" applyFont="1" applyBorder="1" applyAlignment="1" applyProtection="1">
      <alignment horizontal="right"/>
      <protection locked="0"/>
    </xf>
    <xf numFmtId="0" fontId="13" fillId="0" borderId="18" xfId="12" applyFont="1" applyBorder="1" applyAlignment="1">
      <alignment horizontal="left" vertical="center"/>
    </xf>
    <xf numFmtId="3" fontId="13" fillId="0" borderId="8" xfId="10" applyNumberFormat="1" applyFont="1" applyBorder="1" applyProtection="1">
      <protection locked="0"/>
    </xf>
    <xf numFmtId="3" fontId="13" fillId="0" borderId="9" xfId="10" applyNumberFormat="1" applyFont="1" applyBorder="1" applyProtection="1">
      <protection locked="0"/>
    </xf>
    <xf numFmtId="3" fontId="13" fillId="0" borderId="11" xfId="10" applyNumberFormat="1" applyFont="1" applyBorder="1" applyProtection="1">
      <protection locked="0"/>
    </xf>
    <xf numFmtId="0" fontId="10" fillId="0" borderId="0" xfId="10" quotePrefix="1" applyFont="1" applyAlignment="1">
      <alignment horizontal="left" vertical="top" wrapText="1"/>
    </xf>
    <xf numFmtId="0" fontId="12" fillId="0" borderId="12" xfId="10" applyFont="1" applyBorder="1" applyAlignment="1">
      <alignment horizontal="center" vertical="center"/>
    </xf>
    <xf numFmtId="0" fontId="12" fillId="0" borderId="13" xfId="10" applyFont="1" applyBorder="1" applyAlignment="1">
      <alignment horizontal="center" vertical="center"/>
    </xf>
    <xf numFmtId="0" fontId="12" fillId="0" borderId="67" xfId="10" applyFont="1" applyBorder="1" applyAlignment="1">
      <alignment horizontal="center" vertical="center"/>
    </xf>
    <xf numFmtId="0" fontId="6" fillId="0" borderId="0" xfId="10" applyFont="1" applyAlignment="1">
      <alignment horizontal="left" vertical="center" wrapText="1"/>
    </xf>
    <xf numFmtId="0" fontId="24" fillId="0" borderId="0" xfId="10" applyFont="1" applyAlignment="1">
      <alignment horizontal="center" vertical="center" wrapText="1"/>
    </xf>
    <xf numFmtId="0" fontId="14" fillId="0" borderId="68" xfId="10" applyFont="1" applyBorder="1" applyAlignment="1">
      <alignment horizontal="center" vertical="center" wrapText="1"/>
    </xf>
    <xf numFmtId="0" fontId="14" fillId="0" borderId="69" xfId="10" applyFont="1" applyBorder="1" applyAlignment="1">
      <alignment horizontal="center" vertical="center" wrapText="1"/>
    </xf>
    <xf numFmtId="0" fontId="14" fillId="0" borderId="70" xfId="10" applyFont="1" applyBorder="1" applyAlignment="1">
      <alignment horizontal="center" vertical="center" wrapText="1"/>
    </xf>
    <xf numFmtId="0" fontId="14" fillId="0" borderId="71" xfId="10" applyFont="1" applyBorder="1" applyAlignment="1">
      <alignment horizontal="center" vertical="center" wrapText="1"/>
    </xf>
    <xf numFmtId="0" fontId="12" fillId="0" borderId="12" xfId="10" applyFont="1" applyBorder="1" applyAlignment="1">
      <alignment horizontal="right" vertical="center" wrapText="1"/>
    </xf>
    <xf numFmtId="0" fontId="12" fillId="0" borderId="67" xfId="10" applyFont="1" applyBorder="1" applyAlignment="1">
      <alignment horizontal="right" vertical="center" wrapText="1"/>
    </xf>
    <xf numFmtId="0" fontId="11" fillId="0" borderId="72" xfId="10" quotePrefix="1" applyFont="1" applyBorder="1" applyAlignment="1">
      <alignment horizontal="left" vertical="top" wrapText="1"/>
    </xf>
    <xf numFmtId="0" fontId="11" fillId="0" borderId="0" xfId="10" quotePrefix="1" applyFont="1" applyAlignment="1">
      <alignment horizontal="left" vertical="top" wrapText="1"/>
    </xf>
    <xf numFmtId="0" fontId="14" fillId="0" borderId="73" xfId="10" applyFont="1" applyBorder="1" applyAlignment="1">
      <alignment horizontal="center" vertical="center" wrapText="1"/>
    </xf>
    <xf numFmtId="0" fontId="14" fillId="0" borderId="74" xfId="10" applyFont="1" applyBorder="1" applyAlignment="1">
      <alignment horizontal="center" vertical="center" wrapText="1"/>
    </xf>
    <xf numFmtId="0" fontId="12" fillId="0" borderId="75" xfId="10" applyFont="1" applyBorder="1" applyAlignment="1">
      <alignment horizontal="center" vertical="center" wrapText="1"/>
    </xf>
    <xf numFmtId="0" fontId="0" fillId="0" borderId="21" xfId="0" applyBorder="1" applyAlignment="1">
      <alignment vertical="center"/>
    </xf>
    <xf numFmtId="0" fontId="0" fillId="0" borderId="22" xfId="0" applyBorder="1" applyAlignment="1">
      <alignment vertical="center"/>
    </xf>
    <xf numFmtId="0" fontId="7" fillId="0" borderId="0" xfId="10" applyFont="1" applyAlignment="1">
      <alignment horizontal="left" vertical="center" wrapText="1"/>
    </xf>
    <xf numFmtId="0" fontId="12" fillId="0" borderId="63" xfId="10" applyFont="1" applyBorder="1" applyAlignment="1">
      <alignment horizontal="center" vertical="center" wrapText="1"/>
    </xf>
    <xf numFmtId="0" fontId="12" fillId="0" borderId="64" xfId="10" applyFont="1" applyBorder="1" applyAlignment="1">
      <alignment horizontal="center" vertical="center" wrapText="1"/>
    </xf>
    <xf numFmtId="0" fontId="12" fillId="0" borderId="75" xfId="10" applyFont="1" applyBorder="1" applyAlignment="1">
      <alignment horizontal="center" vertical="center"/>
    </xf>
    <xf numFmtId="0" fontId="12" fillId="0" borderId="21" xfId="10" applyFont="1" applyBorder="1" applyAlignment="1">
      <alignment horizontal="center" vertical="center"/>
    </xf>
    <xf numFmtId="0" fontId="12" fillId="0" borderId="22" xfId="10" applyFont="1" applyBorder="1" applyAlignment="1">
      <alignment horizontal="center" vertical="center"/>
    </xf>
    <xf numFmtId="0" fontId="12" fillId="0" borderId="6" xfId="10" applyFont="1" applyBorder="1" applyAlignment="1">
      <alignment horizontal="right" vertical="center" wrapText="1"/>
    </xf>
    <xf numFmtId="0" fontId="12" fillId="0" borderId="65" xfId="10" applyFont="1" applyBorder="1" applyAlignment="1">
      <alignment horizontal="right" vertical="center" wrapText="1"/>
    </xf>
    <xf numFmtId="0" fontId="12" fillId="0" borderId="4" xfId="10" applyFont="1" applyBorder="1" applyAlignment="1">
      <alignment horizontal="center" vertical="center"/>
    </xf>
    <xf numFmtId="0" fontId="12" fillId="0" borderId="6" xfId="10" applyFont="1" applyBorder="1" applyAlignment="1">
      <alignment horizontal="center" vertical="center"/>
    </xf>
    <xf numFmtId="0" fontId="14" fillId="0" borderId="0" xfId="10" applyFont="1" applyAlignment="1">
      <alignment horizontal="center" vertical="center" wrapText="1"/>
    </xf>
    <xf numFmtId="0" fontId="14" fillId="0" borderId="66" xfId="1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3" fontId="18" fillId="0" borderId="82" xfId="10" applyNumberFormat="1" applyFont="1" applyBorder="1" applyAlignment="1" applyProtection="1">
      <alignment horizontal="right" wrapText="1"/>
      <protection locked="0"/>
    </xf>
    <xf numFmtId="3" fontId="18" fillId="0" borderId="83" xfId="10" applyNumberFormat="1" applyFont="1" applyBorder="1" applyAlignment="1" applyProtection="1">
      <alignment horizontal="right" wrapText="1"/>
      <protection locked="0"/>
    </xf>
    <xf numFmtId="3" fontId="18" fillId="0" borderId="84" xfId="10" applyNumberFormat="1" applyFont="1" applyBorder="1" applyAlignment="1" applyProtection="1">
      <alignment horizontal="right" wrapText="1"/>
      <protection locked="0"/>
    </xf>
    <xf numFmtId="0" fontId="10" fillId="0" borderId="86" xfId="12" applyFont="1" applyBorder="1" applyAlignment="1">
      <alignment horizontal="left" vertical="center" wrapText="1"/>
    </xf>
    <xf numFmtId="0" fontId="10" fillId="0" borderId="85" xfId="12" applyFont="1" applyBorder="1" applyAlignment="1">
      <alignment horizontal="left" vertical="center" wrapText="1"/>
    </xf>
    <xf numFmtId="3" fontId="18" fillId="0" borderId="16" xfId="10" applyNumberFormat="1" applyFont="1" applyBorder="1" applyAlignment="1">
      <alignment horizontal="right" wrapText="1"/>
    </xf>
    <xf numFmtId="3" fontId="22" fillId="0" borderId="76" xfId="10" applyNumberFormat="1" applyFont="1" applyBorder="1" applyAlignment="1">
      <alignment horizontal="right" wrapText="1"/>
    </xf>
    <xf numFmtId="3" fontId="18" fillId="0" borderId="76" xfId="10" applyNumberFormat="1" applyFont="1" applyBorder="1" applyAlignment="1">
      <alignment horizontal="right" wrapText="1"/>
    </xf>
    <xf numFmtId="3" fontId="22" fillId="0" borderId="17" xfId="10" applyNumberFormat="1" applyFont="1" applyBorder="1" applyAlignment="1">
      <alignment horizontal="right" wrapText="1"/>
    </xf>
    <xf numFmtId="0" fontId="10" fillId="0" borderId="89" xfId="12" applyFont="1" applyBorder="1" applyAlignment="1">
      <alignment horizontal="left" vertical="center" wrapText="1"/>
    </xf>
    <xf numFmtId="0" fontId="10" fillId="0" borderId="88" xfId="12" applyFont="1" applyBorder="1" applyAlignment="1">
      <alignment horizontal="left" vertical="center" wrapText="1"/>
    </xf>
    <xf numFmtId="3" fontId="18" fillId="0" borderId="90" xfId="10" applyNumberFormat="1" applyFont="1" applyBorder="1" applyAlignment="1">
      <alignment horizontal="right" wrapText="1"/>
    </xf>
    <xf numFmtId="3" fontId="22" fillId="0" borderId="89" xfId="10" applyNumberFormat="1" applyFont="1" applyBorder="1" applyAlignment="1">
      <alignment horizontal="right" wrapText="1"/>
    </xf>
    <xf numFmtId="3" fontId="18" fillId="0" borderId="89" xfId="10" applyNumberFormat="1" applyFont="1" applyBorder="1" applyAlignment="1">
      <alignment horizontal="right" wrapText="1"/>
    </xf>
    <xf numFmtId="3" fontId="22" fillId="0" borderId="88" xfId="10" applyNumberFormat="1" applyFont="1" applyBorder="1" applyAlignment="1">
      <alignment horizontal="right" wrapText="1"/>
    </xf>
    <xf numFmtId="0" fontId="10" fillId="0" borderId="91" xfId="12" applyFont="1" applyBorder="1" applyAlignment="1">
      <alignment horizontal="left" vertical="center" wrapText="1"/>
    </xf>
    <xf numFmtId="0" fontId="10" fillId="0" borderId="92" xfId="12" applyFont="1" applyBorder="1" applyAlignment="1">
      <alignment horizontal="left" vertical="center" wrapText="1"/>
    </xf>
    <xf numFmtId="3" fontId="18" fillId="0" borderId="93" xfId="10" applyNumberFormat="1" applyFont="1" applyBorder="1" applyAlignment="1">
      <alignment horizontal="right" wrapText="1"/>
    </xf>
    <xf numFmtId="3" fontId="22" fillId="0" borderId="91" xfId="10" applyNumberFormat="1" applyFont="1" applyBorder="1" applyAlignment="1">
      <alignment horizontal="right" wrapText="1"/>
    </xf>
    <xf numFmtId="3" fontId="18" fillId="0" borderId="91" xfId="10" applyNumberFormat="1" applyFont="1" applyBorder="1" applyAlignment="1">
      <alignment horizontal="right" wrapText="1"/>
    </xf>
    <xf numFmtId="3" fontId="22" fillId="0" borderId="92" xfId="10" applyNumberFormat="1" applyFont="1" applyBorder="1" applyAlignment="1">
      <alignment horizontal="right" wrapText="1"/>
    </xf>
    <xf numFmtId="3" fontId="21" fillId="0" borderId="82" xfId="10" applyNumberFormat="1" applyFont="1" applyBorder="1" applyAlignment="1">
      <alignment horizontal="right" wrapText="1"/>
    </xf>
    <xf numFmtId="3" fontId="21" fillId="0" borderId="83" xfId="10" applyNumberFormat="1" applyFont="1" applyBorder="1" applyAlignment="1">
      <alignment horizontal="right" wrapText="1"/>
    </xf>
    <xf numFmtId="3" fontId="21" fillId="0" borderId="84" xfId="10" applyNumberFormat="1" applyFont="1" applyBorder="1" applyAlignment="1">
      <alignment horizontal="right" wrapText="1"/>
    </xf>
    <xf numFmtId="3" fontId="18" fillId="0" borderId="87" xfId="10" applyNumberFormat="1" applyFont="1" applyBorder="1" applyAlignment="1" applyProtection="1">
      <alignment horizontal="right" wrapText="1"/>
      <protection locked="0"/>
    </xf>
    <xf numFmtId="3" fontId="18" fillId="0" borderId="86" xfId="10" applyNumberFormat="1" applyFont="1" applyBorder="1" applyAlignment="1" applyProtection="1">
      <alignment horizontal="right" wrapText="1"/>
      <protection locked="0"/>
    </xf>
    <xf numFmtId="3" fontId="22" fillId="0" borderId="86" xfId="10" applyNumberFormat="1" applyFont="1" applyBorder="1" applyAlignment="1" applyProtection="1">
      <alignment horizontal="right" wrapText="1"/>
      <protection locked="0"/>
    </xf>
    <xf numFmtId="3" fontId="22" fillId="0" borderId="85" xfId="10" applyNumberFormat="1" applyFont="1" applyBorder="1" applyAlignment="1" applyProtection="1">
      <alignment horizontal="right" wrapText="1"/>
      <protection locked="0"/>
    </xf>
    <xf numFmtId="3" fontId="22" fillId="0" borderId="94" xfId="10" applyNumberFormat="1" applyFont="1" applyBorder="1" applyAlignment="1" applyProtection="1">
      <alignment horizontal="right" wrapText="1"/>
      <protection locked="0"/>
    </xf>
    <xf numFmtId="3" fontId="22" fillId="0" borderId="95" xfId="10" applyNumberFormat="1" applyFont="1" applyBorder="1" applyAlignment="1" applyProtection="1">
      <alignment horizontal="right" wrapText="1"/>
      <protection locked="0"/>
    </xf>
    <xf numFmtId="3" fontId="22" fillId="0" borderId="96" xfId="10" applyNumberFormat="1" applyFont="1" applyBorder="1" applyAlignment="1" applyProtection="1">
      <alignment horizontal="right" wrapText="1"/>
      <protection locked="0"/>
    </xf>
    <xf numFmtId="3" fontId="22" fillId="0" borderId="31" xfId="10" applyNumberFormat="1" applyFont="1" applyBorder="1" applyAlignment="1" applyProtection="1">
      <alignment horizontal="right" wrapText="1"/>
      <protection locked="0"/>
    </xf>
    <xf numFmtId="3" fontId="22" fillId="0" borderId="33" xfId="10" applyNumberFormat="1" applyFont="1" applyBorder="1" applyAlignment="1" applyProtection="1">
      <alignment horizontal="right" wrapText="1"/>
      <protection locked="0"/>
    </xf>
    <xf numFmtId="3" fontId="22" fillId="0" borderId="35" xfId="10" applyNumberFormat="1" applyFont="1" applyBorder="1" applyAlignment="1" applyProtection="1">
      <alignment horizontal="right" wrapText="1"/>
      <protection locked="0"/>
    </xf>
    <xf numFmtId="3" fontId="22" fillId="0" borderId="90" xfId="10" applyNumberFormat="1" applyFont="1" applyBorder="1" applyAlignment="1" applyProtection="1">
      <alignment horizontal="right" wrapText="1"/>
      <protection locked="0"/>
    </xf>
    <xf numFmtId="3" fontId="22" fillId="0" borderId="89" xfId="10" applyNumberFormat="1" applyFont="1" applyBorder="1" applyAlignment="1" applyProtection="1">
      <alignment horizontal="right" wrapText="1"/>
      <protection locked="0"/>
    </xf>
    <xf numFmtId="3" fontId="22" fillId="0" borderId="88" xfId="10" applyNumberFormat="1" applyFont="1" applyBorder="1" applyAlignment="1" applyProtection="1">
      <alignment horizontal="right" wrapText="1"/>
      <protection locked="0"/>
    </xf>
    <xf numFmtId="3" fontId="22" fillId="0" borderId="93" xfId="10" applyNumberFormat="1" applyFont="1" applyBorder="1" applyAlignment="1" applyProtection="1">
      <alignment horizontal="right" wrapText="1"/>
      <protection locked="0"/>
    </xf>
    <xf numFmtId="3" fontId="22" fillId="0" borderId="91" xfId="10" applyNumberFormat="1" applyFont="1" applyBorder="1" applyAlignment="1" applyProtection="1">
      <alignment horizontal="right" wrapText="1"/>
      <protection locked="0"/>
    </xf>
    <xf numFmtId="3" fontId="22" fillId="0" borderId="92" xfId="10" applyNumberFormat="1" applyFont="1" applyBorder="1" applyAlignment="1" applyProtection="1">
      <alignment horizontal="right" wrapText="1"/>
      <protection locked="0"/>
    </xf>
    <xf numFmtId="3" fontId="22" fillId="0" borderId="82" xfId="10" applyNumberFormat="1" applyFont="1" applyBorder="1" applyAlignment="1" applyProtection="1">
      <alignment horizontal="right" wrapText="1"/>
      <protection locked="0"/>
    </xf>
    <xf numFmtId="3" fontId="22" fillId="0" borderId="83" xfId="10" applyNumberFormat="1" applyFont="1" applyBorder="1" applyAlignment="1" applyProtection="1">
      <alignment horizontal="right" wrapText="1"/>
      <protection locked="0"/>
    </xf>
    <xf numFmtId="3" fontId="22" fillId="0" borderId="84" xfId="10" applyNumberFormat="1" applyFont="1" applyBorder="1" applyAlignment="1" applyProtection="1">
      <alignment horizontal="right" wrapText="1"/>
      <protection locked="0"/>
    </xf>
    <xf numFmtId="3" fontId="22" fillId="0" borderId="87" xfId="10" applyNumberFormat="1" applyFont="1" applyBorder="1" applyAlignment="1" applyProtection="1">
      <alignment horizontal="right" wrapText="1"/>
      <protection locked="0"/>
    </xf>
    <xf numFmtId="3" fontId="18" fillId="0" borderId="94" xfId="10" applyNumberFormat="1" applyFont="1" applyBorder="1" applyAlignment="1" applyProtection="1">
      <alignment horizontal="right"/>
      <protection locked="0"/>
    </xf>
    <xf numFmtId="3" fontId="18" fillId="0" borderId="95" xfId="10" applyNumberFormat="1" applyFont="1" applyBorder="1" applyAlignment="1" applyProtection="1">
      <alignment horizontal="right"/>
      <protection locked="0"/>
    </xf>
    <xf numFmtId="3" fontId="22" fillId="0" borderId="95" xfId="10" applyNumberFormat="1" applyFont="1" applyBorder="1" applyAlignment="1" applyProtection="1">
      <alignment horizontal="right"/>
      <protection locked="0"/>
    </xf>
    <xf numFmtId="3" fontId="22" fillId="0" borderId="96" xfId="10" applyNumberFormat="1" applyFont="1" applyBorder="1" applyAlignment="1" applyProtection="1">
      <alignment horizontal="right"/>
      <protection locked="0"/>
    </xf>
    <xf numFmtId="3" fontId="18" fillId="0" borderId="16" xfId="10" applyNumberFormat="1" applyFont="1" applyBorder="1" applyAlignment="1" applyProtection="1">
      <alignment horizontal="right"/>
      <protection locked="0"/>
    </xf>
    <xf numFmtId="3" fontId="22" fillId="0" borderId="76" xfId="10" applyNumberFormat="1" applyFont="1" applyBorder="1" applyAlignment="1" applyProtection="1">
      <alignment horizontal="right"/>
      <protection locked="0"/>
    </xf>
    <xf numFmtId="3" fontId="18" fillId="0" borderId="76" xfId="10" applyNumberFormat="1" applyFont="1" applyBorder="1" applyAlignment="1" applyProtection="1">
      <alignment horizontal="right"/>
      <protection locked="0"/>
    </xf>
    <xf numFmtId="3" fontId="22" fillId="0" borderId="17" xfId="10" applyNumberFormat="1" applyFont="1" applyBorder="1" applyAlignment="1" applyProtection="1">
      <alignment horizontal="right"/>
      <protection locked="0"/>
    </xf>
    <xf numFmtId="3" fontId="22" fillId="0" borderId="33" xfId="10" applyNumberFormat="1" applyFont="1" applyBorder="1" applyAlignment="1" applyProtection="1">
      <alignment horizontal="right"/>
      <protection locked="0"/>
    </xf>
    <xf numFmtId="3" fontId="22" fillId="0" borderId="35" xfId="10" applyNumberFormat="1" applyFont="1" applyBorder="1" applyAlignment="1" applyProtection="1">
      <alignment horizontal="right"/>
      <protection locked="0"/>
    </xf>
    <xf numFmtId="3" fontId="18" fillId="0" borderId="90" xfId="10" applyNumberFormat="1" applyFont="1" applyBorder="1" applyAlignment="1" applyProtection="1">
      <alignment horizontal="right"/>
      <protection locked="0"/>
    </xf>
    <xf numFmtId="3" fontId="22" fillId="0" borderId="89" xfId="10" applyNumberFormat="1" applyFont="1" applyBorder="1" applyAlignment="1" applyProtection="1">
      <alignment horizontal="right"/>
      <protection locked="0"/>
    </xf>
    <xf numFmtId="3" fontId="18" fillId="0" borderId="89" xfId="10" applyNumberFormat="1" applyFont="1" applyBorder="1" applyAlignment="1" applyProtection="1">
      <alignment horizontal="right"/>
      <protection locked="0"/>
    </xf>
    <xf numFmtId="3" fontId="22" fillId="0" borderId="88" xfId="10" applyNumberFormat="1" applyFont="1" applyBorder="1" applyAlignment="1" applyProtection="1">
      <alignment horizontal="right"/>
      <protection locked="0"/>
    </xf>
    <xf numFmtId="3" fontId="18" fillId="0" borderId="93" xfId="10" applyNumberFormat="1" applyFont="1" applyBorder="1" applyAlignment="1" applyProtection="1">
      <alignment horizontal="right"/>
      <protection locked="0"/>
    </xf>
    <xf numFmtId="3" fontId="22" fillId="0" borderId="91" xfId="10" applyNumberFormat="1" applyFont="1" applyBorder="1" applyAlignment="1" applyProtection="1">
      <alignment horizontal="right"/>
      <protection locked="0"/>
    </xf>
    <xf numFmtId="3" fontId="18" fillId="0" borderId="91" xfId="10" applyNumberFormat="1" applyFont="1" applyBorder="1" applyAlignment="1" applyProtection="1">
      <alignment horizontal="right"/>
      <protection locked="0"/>
    </xf>
    <xf numFmtId="3" fontId="22" fillId="0" borderId="92" xfId="10" applyNumberFormat="1" applyFont="1" applyBorder="1" applyAlignment="1" applyProtection="1">
      <alignment horizontal="right"/>
      <protection locked="0"/>
    </xf>
    <xf numFmtId="3" fontId="18" fillId="0" borderId="82" xfId="10" applyNumberFormat="1" applyFont="1" applyBorder="1" applyAlignment="1" applyProtection="1">
      <alignment horizontal="right"/>
      <protection locked="0"/>
    </xf>
    <xf numFmtId="3" fontId="18" fillId="0" borderId="83" xfId="10" applyNumberFormat="1" applyFont="1" applyBorder="1" applyAlignment="1" applyProtection="1">
      <alignment horizontal="right"/>
      <protection locked="0"/>
    </xf>
    <xf numFmtId="3" fontId="18" fillId="0" borderId="84" xfId="10" applyNumberFormat="1" applyFont="1" applyBorder="1" applyAlignment="1" applyProtection="1">
      <alignment horizontal="right"/>
      <protection locked="0"/>
    </xf>
    <xf numFmtId="3" fontId="21" fillId="0" borderId="97" xfId="10" applyNumberFormat="1" applyFont="1" applyBorder="1" applyAlignment="1">
      <alignment horizontal="right" wrapText="1"/>
    </xf>
    <xf numFmtId="3" fontId="21" fillId="0" borderId="77" xfId="10" applyNumberFormat="1" applyFont="1" applyBorder="1" applyAlignment="1">
      <alignment horizontal="right" wrapText="1"/>
    </xf>
    <xf numFmtId="3" fontId="21" fillId="0" borderId="78" xfId="10" applyNumberFormat="1" applyFont="1" applyBorder="1" applyAlignment="1">
      <alignment horizontal="right" wrapText="1"/>
    </xf>
    <xf numFmtId="3" fontId="18" fillId="0" borderId="87" xfId="10" applyNumberFormat="1" applyFont="1" applyBorder="1" applyAlignment="1" applyProtection="1">
      <alignment horizontal="right"/>
      <protection locked="0"/>
    </xf>
    <xf numFmtId="3" fontId="18" fillId="0" borderId="86" xfId="10" applyNumberFormat="1" applyFont="1" applyBorder="1" applyAlignment="1" applyProtection="1">
      <alignment horizontal="right"/>
      <protection locked="0"/>
    </xf>
    <xf numFmtId="3" fontId="22" fillId="0" borderId="86" xfId="10" applyNumberFormat="1" applyFont="1" applyBorder="1" applyAlignment="1" applyProtection="1">
      <alignment horizontal="right"/>
      <protection locked="0"/>
    </xf>
    <xf numFmtId="3" fontId="22" fillId="0" borderId="85" xfId="10" applyNumberFormat="1" applyFont="1" applyBorder="1" applyAlignment="1" applyProtection="1">
      <alignment horizontal="right"/>
      <protection locked="0"/>
    </xf>
    <xf numFmtId="0" fontId="10" fillId="0" borderId="98" xfId="12" applyFont="1" applyBorder="1" applyAlignment="1">
      <alignment horizontal="left" vertical="center" wrapText="1"/>
    </xf>
    <xf numFmtId="0" fontId="10" fillId="0" borderId="99" xfId="12" applyFont="1" applyBorder="1" applyAlignment="1">
      <alignment horizontal="left" vertical="center" wrapText="1"/>
    </xf>
    <xf numFmtId="0" fontId="10" fillId="0" borderId="100" xfId="12" applyFont="1" applyBorder="1" applyAlignment="1">
      <alignment horizontal="left" vertical="center" wrapText="1"/>
    </xf>
    <xf numFmtId="3" fontId="18" fillId="0" borderId="82" xfId="10" applyNumberFormat="1" applyFont="1" applyBorder="1" applyProtection="1">
      <protection locked="0"/>
    </xf>
    <xf numFmtId="3" fontId="18" fillId="0" borderId="83" xfId="10" applyNumberFormat="1" applyFont="1" applyBorder="1" applyProtection="1">
      <protection locked="0"/>
    </xf>
    <xf numFmtId="3" fontId="18" fillId="0" borderId="84" xfId="10" applyNumberFormat="1" applyFont="1" applyBorder="1" applyProtection="1">
      <protection locked="0"/>
    </xf>
    <xf numFmtId="3" fontId="18" fillId="0" borderId="16" xfId="10" applyNumberFormat="1" applyFont="1" applyBorder="1" applyProtection="1">
      <protection locked="0"/>
    </xf>
    <xf numFmtId="3" fontId="22" fillId="0" borderId="76" xfId="10" applyNumberFormat="1" applyFont="1" applyBorder="1" applyProtection="1">
      <protection locked="0"/>
    </xf>
    <xf numFmtId="3" fontId="18" fillId="0" borderId="76" xfId="10" applyNumberFormat="1" applyFont="1" applyBorder="1" applyProtection="1">
      <protection locked="0"/>
    </xf>
    <xf numFmtId="3" fontId="22" fillId="0" borderId="17" xfId="10" applyNumberFormat="1" applyFont="1" applyBorder="1" applyProtection="1">
      <protection locked="0"/>
    </xf>
    <xf numFmtId="3" fontId="18" fillId="0" borderId="90" xfId="10" applyNumberFormat="1" applyFont="1" applyBorder="1" applyProtection="1">
      <protection locked="0"/>
    </xf>
    <xf numFmtId="3" fontId="22" fillId="0" borderId="89" xfId="10" applyNumberFormat="1" applyFont="1" applyBorder="1" applyProtection="1">
      <protection locked="0"/>
    </xf>
    <xf numFmtId="3" fontId="18" fillId="0" borderId="89" xfId="10" applyNumberFormat="1" applyFont="1" applyBorder="1" applyProtection="1">
      <protection locked="0"/>
    </xf>
    <xf numFmtId="3" fontId="22" fillId="0" borderId="88" xfId="10" applyNumberFormat="1" applyFont="1" applyBorder="1" applyProtection="1">
      <protection locked="0"/>
    </xf>
    <xf numFmtId="3" fontId="18" fillId="0" borderId="93" xfId="10" applyNumberFormat="1" applyFont="1" applyBorder="1" applyProtection="1">
      <protection locked="0"/>
    </xf>
    <xf numFmtId="3" fontId="22" fillId="0" borderId="91" xfId="10" applyNumberFormat="1" applyFont="1" applyBorder="1" applyProtection="1">
      <protection locked="0"/>
    </xf>
    <xf numFmtId="3" fontId="18" fillId="0" borderId="91" xfId="10" applyNumberFormat="1" applyFont="1" applyBorder="1" applyProtection="1">
      <protection locked="0"/>
    </xf>
    <xf numFmtId="3" fontId="22" fillId="0" borderId="92" xfId="10" applyNumberFormat="1" applyFont="1" applyBorder="1" applyProtection="1">
      <protection locked="0"/>
    </xf>
    <xf numFmtId="3" fontId="18" fillId="0" borderId="94" xfId="10" applyNumberFormat="1" applyFont="1" applyBorder="1" applyProtection="1">
      <protection locked="0"/>
    </xf>
    <xf numFmtId="3" fontId="18" fillId="0" borderId="95" xfId="10" applyNumberFormat="1" applyFont="1" applyBorder="1" applyProtection="1">
      <protection locked="0"/>
    </xf>
    <xf numFmtId="3" fontId="22" fillId="0" borderId="95" xfId="10" applyNumberFormat="1" applyFont="1" applyBorder="1" applyProtection="1">
      <protection locked="0"/>
    </xf>
    <xf numFmtId="3" fontId="22" fillId="0" borderId="96" xfId="10" applyNumberFormat="1" applyFont="1" applyBorder="1" applyProtection="1">
      <protection locked="0"/>
    </xf>
    <xf numFmtId="3" fontId="18" fillId="0" borderId="31" xfId="10" applyNumberFormat="1" applyFont="1" applyBorder="1" applyProtection="1">
      <protection locked="0"/>
    </xf>
    <xf numFmtId="3" fontId="22" fillId="0" borderId="33" xfId="10" applyNumberFormat="1" applyFont="1" applyBorder="1" applyProtection="1">
      <protection locked="0"/>
    </xf>
    <xf numFmtId="3" fontId="18" fillId="0" borderId="33" xfId="10" applyNumberFormat="1" applyFont="1" applyBorder="1" applyProtection="1">
      <protection locked="0"/>
    </xf>
    <xf numFmtId="3" fontId="22" fillId="0" borderId="35" xfId="10" applyNumberFormat="1" applyFont="1" applyBorder="1" applyProtection="1">
      <protection locked="0"/>
    </xf>
    <xf numFmtId="3" fontId="23" fillId="0" borderId="82" xfId="10" applyNumberFormat="1" applyFont="1" applyBorder="1" applyAlignment="1">
      <alignment horizontal="right"/>
    </xf>
    <xf numFmtId="3" fontId="23" fillId="0" borderId="83" xfId="10" applyNumberFormat="1" applyFont="1" applyBorder="1" applyAlignment="1">
      <alignment horizontal="right"/>
    </xf>
    <xf numFmtId="3" fontId="23" fillId="0" borderId="84" xfId="10" applyNumberFormat="1" applyFont="1" applyBorder="1" applyAlignment="1">
      <alignment horizontal="right"/>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Migliaia" xfId="7" xr:uid="{00000000-0005-0000-0000-000004000000}"/>
    <cellStyle name="Normal" xfId="10" xr:uid="{00000000-0005-0000-0000-000005000000}"/>
    <cellStyle name="Normale" xfId="0" builtinId="0"/>
    <cellStyle name="Normale 2" xfId="6" xr:uid="{00000000-0005-0000-0000-000007000000}"/>
    <cellStyle name="Normale 2 2" xfId="9" xr:uid="{00000000-0005-0000-0000-000008000000}"/>
    <cellStyle name="Normale 3" xfId="8" xr:uid="{00000000-0005-0000-0000-000009000000}"/>
    <cellStyle name="Normale 3 2" xfId="11" xr:uid="{00000000-0005-0000-0000-00000A000000}"/>
    <cellStyle name="Normale 3 2 2" xfId="12" xr:uid="{00000000-0005-0000-0000-00000B000000}"/>
    <cellStyle name="Percent" xfId="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9"/>
  <sheetViews>
    <sheetView showGridLines="0" tabSelected="1" topLeftCell="A79" zoomScale="85" zoomScaleNormal="85" workbookViewId="0"/>
  </sheetViews>
  <sheetFormatPr defaultColWidth="12.5703125" defaultRowHeight="15" customHeight="1" x14ac:dyDescent="0.25"/>
  <cols>
    <col min="1" max="1" width="15.7109375" style="6" customWidth="1"/>
    <col min="2" max="2" width="65.85546875" style="6" customWidth="1"/>
    <col min="3" max="3" width="20.85546875" style="7" customWidth="1"/>
    <col min="4" max="4" width="22" style="7" customWidth="1"/>
    <col min="5" max="5" width="20.140625" style="7" customWidth="1"/>
    <col min="6" max="6" width="21.85546875" style="7" customWidth="1"/>
    <col min="7" max="7" width="19.85546875" style="7" customWidth="1"/>
    <col min="8" max="8" width="23" style="7" customWidth="1"/>
    <col min="9" max="9" width="21.7109375" style="7" customWidth="1"/>
    <col min="10" max="10" width="23.5703125" style="7" customWidth="1"/>
    <col min="11" max="16384" width="12.5703125" style="7"/>
  </cols>
  <sheetData>
    <row r="1" spans="1:10" ht="53.45" customHeight="1" x14ac:dyDescent="0.25">
      <c r="B1" s="180" t="s">
        <v>142</v>
      </c>
      <c r="C1" s="180"/>
      <c r="D1" s="180"/>
      <c r="E1" s="180"/>
      <c r="F1" s="180"/>
      <c r="G1" s="180"/>
      <c r="H1" s="180"/>
      <c r="I1" s="180"/>
      <c r="J1" s="180"/>
    </row>
    <row r="2" spans="1:10" ht="16.5" customHeight="1" x14ac:dyDescent="0.25">
      <c r="B2" s="180"/>
      <c r="C2" s="180"/>
      <c r="D2" s="180"/>
      <c r="E2" s="180"/>
      <c r="F2" s="180"/>
      <c r="G2" s="180"/>
      <c r="H2" s="180"/>
      <c r="I2" s="180"/>
      <c r="J2" s="180"/>
    </row>
    <row r="3" spans="1:10" s="23" customFormat="1" ht="39.950000000000003" customHeight="1" x14ac:dyDescent="0.2">
      <c r="A3" s="179" t="s">
        <v>141</v>
      </c>
      <c r="B3" s="179"/>
      <c r="C3" s="179"/>
      <c r="D3" s="179"/>
      <c r="E3" s="179"/>
      <c r="F3" s="179"/>
      <c r="G3" s="179"/>
      <c r="H3" s="179"/>
      <c r="I3" s="179"/>
      <c r="J3" s="179"/>
    </row>
    <row r="4" spans="1:10" s="23" customFormat="1" ht="30" customHeight="1" x14ac:dyDescent="0.2">
      <c r="A4" s="179" t="s">
        <v>146</v>
      </c>
      <c r="B4" s="179"/>
      <c r="C4" s="179"/>
      <c r="D4" s="179"/>
      <c r="E4" s="179"/>
      <c r="F4" s="179"/>
      <c r="G4" s="179"/>
      <c r="H4" s="179"/>
      <c r="I4" s="179"/>
      <c r="J4" s="179"/>
    </row>
    <row r="5" spans="1:10" s="23" customFormat="1" ht="15" customHeight="1" x14ac:dyDescent="0.2">
      <c r="A5" s="194" t="s">
        <v>159</v>
      </c>
      <c r="B5" s="194"/>
      <c r="C5" s="194"/>
      <c r="D5" s="194"/>
      <c r="E5" s="194"/>
      <c r="F5" s="194"/>
      <c r="G5" s="194"/>
      <c r="H5" s="194"/>
      <c r="I5" s="194"/>
      <c r="J5" s="194"/>
    </row>
    <row r="6" spans="1:10" s="23" customFormat="1" ht="15" customHeight="1" x14ac:dyDescent="0.2">
      <c r="A6" s="179" t="s">
        <v>160</v>
      </c>
      <c r="B6" s="179"/>
      <c r="C6" s="179"/>
      <c r="D6" s="179"/>
      <c r="E6" s="179"/>
      <c r="F6" s="179"/>
      <c r="G6" s="179"/>
      <c r="H6" s="179"/>
      <c r="I6" s="179"/>
      <c r="J6" s="179"/>
    </row>
    <row r="7" spans="1:10" s="23" customFormat="1" ht="65.099999999999994" customHeight="1" x14ac:dyDescent="0.2">
      <c r="A7" s="179" t="s">
        <v>149</v>
      </c>
      <c r="B7" s="179"/>
      <c r="C7" s="179"/>
      <c r="D7" s="179"/>
      <c r="E7" s="179"/>
      <c r="F7" s="179"/>
      <c r="G7" s="179"/>
      <c r="H7" s="179"/>
      <c r="I7" s="179"/>
      <c r="J7" s="179"/>
    </row>
    <row r="8" spans="1:10" s="23" customFormat="1" ht="15" customHeight="1" x14ac:dyDescent="0.2">
      <c r="A8" s="179" t="s">
        <v>148</v>
      </c>
      <c r="B8" s="179"/>
      <c r="C8" s="179"/>
      <c r="D8" s="179"/>
      <c r="E8" s="179"/>
      <c r="F8" s="179"/>
      <c r="G8" s="179"/>
      <c r="H8" s="179"/>
      <c r="I8" s="179"/>
      <c r="J8" s="179"/>
    </row>
    <row r="9" spans="1:10" s="23" customFormat="1" ht="15" customHeight="1" x14ac:dyDescent="0.2">
      <c r="A9" s="194" t="s">
        <v>161</v>
      </c>
      <c r="B9" s="194"/>
      <c r="C9" s="194"/>
      <c r="D9" s="194"/>
      <c r="E9" s="194"/>
      <c r="F9" s="194"/>
      <c r="G9" s="194"/>
      <c r="H9" s="194"/>
      <c r="I9" s="194"/>
      <c r="J9" s="194"/>
    </row>
    <row r="10" spans="1:10" s="10" customFormat="1" ht="18.75" customHeight="1" thickBot="1" x14ac:dyDescent="0.3">
      <c r="A10" s="8"/>
      <c r="B10" s="9"/>
      <c r="C10" s="9"/>
      <c r="D10" s="9"/>
      <c r="E10" s="9"/>
      <c r="F10" s="9"/>
      <c r="G10" s="9"/>
      <c r="H10" s="9"/>
      <c r="I10" s="9"/>
      <c r="J10" s="9"/>
    </row>
    <row r="11" spans="1:10" ht="15.6" customHeight="1" thickTop="1" thickBot="1" x14ac:dyDescent="0.3">
      <c r="A11" s="191" t="s">
        <v>130</v>
      </c>
      <c r="B11" s="202" t="s">
        <v>131</v>
      </c>
      <c r="C11" s="176" t="s">
        <v>3</v>
      </c>
      <c r="D11" s="177"/>
      <c r="E11" s="177"/>
      <c r="F11" s="177"/>
      <c r="G11" s="177"/>
      <c r="H11" s="177"/>
      <c r="I11" s="177"/>
      <c r="J11" s="178"/>
    </row>
    <row r="12" spans="1:10" ht="33" customHeight="1" thickTop="1" thickBot="1" x14ac:dyDescent="0.3">
      <c r="A12" s="192"/>
      <c r="B12" s="198"/>
      <c r="C12" s="204" t="s">
        <v>172</v>
      </c>
      <c r="D12" s="205"/>
      <c r="E12" s="181" t="s">
        <v>173</v>
      </c>
      <c r="F12" s="182"/>
      <c r="G12" s="183" t="s">
        <v>174</v>
      </c>
      <c r="H12" s="182"/>
      <c r="I12" s="183" t="s">
        <v>175</v>
      </c>
      <c r="J12" s="184"/>
    </row>
    <row r="13" spans="1:10" ht="37.5" customHeight="1" thickTop="1" thickBot="1" x14ac:dyDescent="0.3">
      <c r="A13" s="193"/>
      <c r="B13" s="203"/>
      <c r="C13" s="11" t="s">
        <v>139</v>
      </c>
      <c r="D13" s="12" t="s">
        <v>176</v>
      </c>
      <c r="E13" s="13" t="s">
        <v>139</v>
      </c>
      <c r="F13" s="14" t="s">
        <v>151</v>
      </c>
      <c r="G13" s="15" t="s">
        <v>139</v>
      </c>
      <c r="H13" s="14" t="s">
        <v>151</v>
      </c>
      <c r="I13" s="15" t="s">
        <v>139</v>
      </c>
      <c r="J13" s="16" t="s">
        <v>4</v>
      </c>
    </row>
    <row r="14" spans="1:10" s="20" customFormat="1" ht="19.5" customHeight="1" thickTop="1" thickBot="1" x14ac:dyDescent="0.25">
      <c r="A14" s="17"/>
      <c r="B14" s="18" t="s">
        <v>138</v>
      </c>
      <c r="C14" s="48">
        <v>345625.86</v>
      </c>
      <c r="D14" s="49">
        <v>100642.01</v>
      </c>
      <c r="E14" s="19"/>
      <c r="F14" s="19"/>
      <c r="G14" s="19"/>
      <c r="H14" s="19"/>
      <c r="I14" s="19"/>
      <c r="J14" s="19"/>
    </row>
    <row r="15" spans="1:10" s="23" customFormat="1" ht="16.5" thickTop="1" thickBot="1" x14ac:dyDescent="0.25">
      <c r="A15" s="17"/>
      <c r="B15" s="21" t="s">
        <v>152</v>
      </c>
      <c r="C15" s="1"/>
      <c r="D15" s="49">
        <v>50329.53</v>
      </c>
      <c r="E15" s="22"/>
      <c r="F15" s="22"/>
      <c r="G15" s="22"/>
      <c r="H15" s="22"/>
      <c r="I15" s="22"/>
      <c r="J15" s="22"/>
    </row>
    <row r="16" spans="1:10" s="23" customFormat="1" ht="16.5" thickTop="1" thickBot="1" x14ac:dyDescent="0.25">
      <c r="A16" s="17"/>
      <c r="B16" s="24"/>
      <c r="C16" s="25"/>
      <c r="D16" s="25"/>
      <c r="E16" s="26"/>
      <c r="F16" s="26"/>
      <c r="G16" s="26"/>
      <c r="H16" s="26"/>
      <c r="I16" s="26"/>
      <c r="J16" s="26"/>
    </row>
    <row r="17" spans="1:10" s="23" customFormat="1" ht="15.75" thickTop="1" x14ac:dyDescent="0.25">
      <c r="A17" s="27" t="s">
        <v>7</v>
      </c>
      <c r="B17" s="28" t="s">
        <v>6</v>
      </c>
      <c r="C17" s="50">
        <f t="shared" ref="C17:J17" si="0">+C18+C25+C26+C27</f>
        <v>10539.39</v>
      </c>
      <c r="D17" s="51">
        <f t="shared" si="0"/>
        <v>9684.01</v>
      </c>
      <c r="E17" s="51">
        <f t="shared" si="0"/>
        <v>22519.11</v>
      </c>
      <c r="F17" s="51">
        <f t="shared" si="0"/>
        <v>12040.43</v>
      </c>
      <c r="G17" s="51">
        <f t="shared" si="0"/>
        <v>51447.25</v>
      </c>
      <c r="H17" s="51">
        <f t="shared" si="0"/>
        <v>42240.43</v>
      </c>
      <c r="I17" s="51">
        <f t="shared" si="0"/>
        <v>67994.84</v>
      </c>
      <c r="J17" s="52">
        <f t="shared" si="0"/>
        <v>76390.429999999993</v>
      </c>
    </row>
    <row r="18" spans="1:10" x14ac:dyDescent="0.25">
      <c r="A18" s="29" t="s">
        <v>143</v>
      </c>
      <c r="B18" s="28" t="s">
        <v>144</v>
      </c>
      <c r="C18" s="53">
        <f>SUM(C19:C24)</f>
        <v>10539.39</v>
      </c>
      <c r="D18" s="54">
        <f t="shared" ref="D18:J18" si="1">SUM(D19:D24)</f>
        <v>9684.01</v>
      </c>
      <c r="E18" s="55">
        <f t="shared" si="1"/>
        <v>22519.11</v>
      </c>
      <c r="F18" s="54">
        <f t="shared" si="1"/>
        <v>12040.43</v>
      </c>
      <c r="G18" s="55">
        <f t="shared" si="1"/>
        <v>51447.25</v>
      </c>
      <c r="H18" s="55">
        <f t="shared" si="1"/>
        <v>42240.43</v>
      </c>
      <c r="I18" s="55">
        <f t="shared" si="1"/>
        <v>67994.84</v>
      </c>
      <c r="J18" s="56">
        <f t="shared" si="1"/>
        <v>76390.429999999993</v>
      </c>
    </row>
    <row r="19" spans="1:10" x14ac:dyDescent="0.25">
      <c r="A19" s="29" t="s">
        <v>178</v>
      </c>
      <c r="B19" s="28" t="s">
        <v>179</v>
      </c>
      <c r="C19" s="57">
        <v>9314.65</v>
      </c>
      <c r="D19" s="58">
        <v>8740.43</v>
      </c>
      <c r="E19" s="59">
        <v>20091.25</v>
      </c>
      <c r="F19" s="59">
        <v>10740.43</v>
      </c>
      <c r="G19" s="59">
        <v>22034.73</v>
      </c>
      <c r="H19" s="59">
        <v>21940.43</v>
      </c>
      <c r="I19" s="58">
        <v>34036.639999999999</v>
      </c>
      <c r="J19" s="60">
        <v>37140.43</v>
      </c>
    </row>
    <row r="20" spans="1:10" x14ac:dyDescent="0.25">
      <c r="A20" s="29" t="s">
        <v>181</v>
      </c>
      <c r="B20" s="28" t="s">
        <v>182</v>
      </c>
      <c r="C20" s="57">
        <v>1016.79</v>
      </c>
      <c r="D20" s="58">
        <v>943.58</v>
      </c>
      <c r="E20" s="59">
        <v>2219.91</v>
      </c>
      <c r="F20" s="59">
        <v>1300</v>
      </c>
      <c r="G20" s="59">
        <v>29204.57</v>
      </c>
      <c r="H20" s="59">
        <v>20250</v>
      </c>
      <c r="I20" s="58">
        <v>33750.25</v>
      </c>
      <c r="J20" s="60">
        <v>39200</v>
      </c>
    </row>
    <row r="21" spans="1:10" x14ac:dyDescent="0.25">
      <c r="A21" s="29" t="s">
        <v>183</v>
      </c>
      <c r="B21" s="28" t="s">
        <v>184</v>
      </c>
      <c r="C21" s="57">
        <v>207.95</v>
      </c>
      <c r="D21" s="58"/>
      <c r="E21" s="59">
        <v>207.95</v>
      </c>
      <c r="F21" s="59"/>
      <c r="G21" s="59">
        <v>207.95</v>
      </c>
      <c r="H21" s="59"/>
      <c r="I21" s="58">
        <v>207.95</v>
      </c>
      <c r="J21" s="60"/>
    </row>
    <row r="22" spans="1:10" x14ac:dyDescent="0.25">
      <c r="A22" s="29" t="s">
        <v>185</v>
      </c>
      <c r="B22" s="28" t="s">
        <v>186</v>
      </c>
      <c r="C22" s="57"/>
      <c r="D22" s="58">
        <v>0</v>
      </c>
      <c r="E22" s="59"/>
      <c r="F22" s="59">
        <v>0</v>
      </c>
      <c r="G22" s="59"/>
      <c r="H22" s="59">
        <v>50</v>
      </c>
      <c r="I22" s="58"/>
      <c r="J22" s="60">
        <v>50</v>
      </c>
    </row>
    <row r="23" spans="1:10" x14ac:dyDescent="0.25">
      <c r="A23" s="29"/>
      <c r="B23" s="28" t="s">
        <v>180</v>
      </c>
      <c r="C23" s="57"/>
      <c r="D23" s="58"/>
      <c r="E23" s="59"/>
      <c r="F23" s="59"/>
      <c r="G23" s="59"/>
      <c r="H23" s="59"/>
      <c r="I23" s="58"/>
      <c r="J23" s="60"/>
    </row>
    <row r="24" spans="1:10" x14ac:dyDescent="0.25">
      <c r="A24" s="29"/>
      <c r="B24" s="28"/>
      <c r="C24" s="57"/>
      <c r="D24" s="59"/>
      <c r="E24" s="59"/>
      <c r="F24" s="59"/>
      <c r="G24" s="59"/>
      <c r="H24" s="59"/>
      <c r="I24" s="59"/>
      <c r="J24" s="60"/>
    </row>
    <row r="25" spans="1:10" x14ac:dyDescent="0.25">
      <c r="A25" s="29" t="s">
        <v>8</v>
      </c>
      <c r="B25" s="28" t="s">
        <v>153</v>
      </c>
      <c r="C25" s="57"/>
      <c r="D25" s="59"/>
      <c r="E25" s="59"/>
      <c r="F25" s="59"/>
      <c r="G25" s="59"/>
      <c r="H25" s="59"/>
      <c r="I25" s="59"/>
      <c r="J25" s="60"/>
    </row>
    <row r="26" spans="1:10" x14ac:dyDescent="0.25">
      <c r="A26" s="29" t="s">
        <v>9</v>
      </c>
      <c r="B26" s="28" t="s">
        <v>154</v>
      </c>
      <c r="C26" s="57"/>
      <c r="D26" s="59"/>
      <c r="E26" s="59"/>
      <c r="F26" s="59"/>
      <c r="G26" s="59"/>
      <c r="H26" s="59"/>
      <c r="I26" s="59"/>
      <c r="J26" s="60"/>
    </row>
    <row r="27" spans="1:10" x14ac:dyDescent="0.25">
      <c r="A27" s="29" t="s">
        <v>11</v>
      </c>
      <c r="B27" s="28" t="s">
        <v>10</v>
      </c>
      <c r="C27" s="57"/>
      <c r="D27" s="59"/>
      <c r="E27" s="59"/>
      <c r="F27" s="59"/>
      <c r="G27" s="59"/>
      <c r="H27" s="59"/>
      <c r="I27" s="59"/>
      <c r="J27" s="60"/>
    </row>
    <row r="28" spans="1:10" x14ac:dyDescent="0.25">
      <c r="A28" s="29" t="s">
        <v>13</v>
      </c>
      <c r="B28" s="30" t="s">
        <v>12</v>
      </c>
      <c r="C28" s="57"/>
      <c r="D28" s="59">
        <v>0</v>
      </c>
      <c r="E28" s="59">
        <v>53589.75</v>
      </c>
      <c r="F28" s="59">
        <v>56000</v>
      </c>
      <c r="G28" s="59">
        <v>61257.79</v>
      </c>
      <c r="H28" s="59">
        <v>76000</v>
      </c>
      <c r="I28" s="59">
        <v>96622.6</v>
      </c>
      <c r="J28" s="60">
        <v>85387.17</v>
      </c>
    </row>
    <row r="29" spans="1:10" ht="30" x14ac:dyDescent="0.25">
      <c r="A29" s="31" t="s">
        <v>5</v>
      </c>
      <c r="B29" s="32" t="s">
        <v>136</v>
      </c>
      <c r="C29" s="61">
        <f>+C17+C28</f>
        <v>10539.39</v>
      </c>
      <c r="D29" s="62">
        <f t="shared" ref="D29:J29" si="2">+D17+D28</f>
        <v>9684.01</v>
      </c>
      <c r="E29" s="62">
        <f t="shared" si="2"/>
        <v>76108.86</v>
      </c>
      <c r="F29" s="62">
        <f t="shared" si="2"/>
        <v>68040.429999999993</v>
      </c>
      <c r="G29" s="62">
        <f t="shared" si="2"/>
        <v>112705.04000000001</v>
      </c>
      <c r="H29" s="62">
        <f t="shared" si="2"/>
        <v>118240.43</v>
      </c>
      <c r="I29" s="62">
        <f t="shared" si="2"/>
        <v>164617.44</v>
      </c>
      <c r="J29" s="63">
        <f t="shared" si="2"/>
        <v>161777.59999999998</v>
      </c>
    </row>
    <row r="30" spans="1:10" s="33" customFormat="1" x14ac:dyDescent="0.25">
      <c r="A30" s="29" t="s">
        <v>17</v>
      </c>
      <c r="B30" s="28" t="s">
        <v>16</v>
      </c>
      <c r="C30" s="64">
        <v>2473.44</v>
      </c>
      <c r="D30" s="65">
        <v>0</v>
      </c>
      <c r="E30" s="65">
        <v>18667.28</v>
      </c>
      <c r="F30" s="66">
        <v>12439.17</v>
      </c>
      <c r="G30" s="66">
        <v>25475.5</v>
      </c>
      <c r="H30" s="66">
        <v>14239.17</v>
      </c>
      <c r="I30" s="67">
        <v>26380.54</v>
      </c>
      <c r="J30" s="68">
        <v>79998.39</v>
      </c>
    </row>
    <row r="31" spans="1:10" x14ac:dyDescent="0.25">
      <c r="A31" s="29" t="s">
        <v>19</v>
      </c>
      <c r="B31" s="28" t="s">
        <v>18</v>
      </c>
      <c r="C31" s="64"/>
      <c r="D31" s="65">
        <v>0</v>
      </c>
      <c r="E31" s="65"/>
      <c r="F31" s="66">
        <v>333.33</v>
      </c>
      <c r="G31" s="66"/>
      <c r="H31" s="66">
        <v>666.66</v>
      </c>
      <c r="I31" s="67"/>
      <c r="J31" s="68">
        <v>1000</v>
      </c>
    </row>
    <row r="32" spans="1:10" x14ac:dyDescent="0.25">
      <c r="A32" s="29"/>
      <c r="B32" s="28" t="s">
        <v>120</v>
      </c>
      <c r="C32" s="64">
        <v>0</v>
      </c>
      <c r="D32" s="65">
        <v>0</v>
      </c>
      <c r="E32" s="65">
        <v>0</v>
      </c>
      <c r="F32" s="66">
        <v>42258.33</v>
      </c>
      <c r="G32" s="66">
        <v>0</v>
      </c>
      <c r="H32" s="66">
        <v>42391.66</v>
      </c>
      <c r="I32" s="67">
        <v>25974.35</v>
      </c>
      <c r="J32" s="68">
        <v>45272.710000000006</v>
      </c>
    </row>
    <row r="33" spans="1:10" x14ac:dyDescent="0.25">
      <c r="A33" s="31" t="s">
        <v>15</v>
      </c>
      <c r="B33" s="34" t="s">
        <v>135</v>
      </c>
      <c r="C33" s="61">
        <f>+C32+C31+C30</f>
        <v>2473.44</v>
      </c>
      <c r="D33" s="62">
        <f t="shared" ref="D33:J33" si="3">+D32+D31+D30</f>
        <v>0</v>
      </c>
      <c r="E33" s="62">
        <f t="shared" si="3"/>
        <v>18667.28</v>
      </c>
      <c r="F33" s="62">
        <f t="shared" si="3"/>
        <v>55030.83</v>
      </c>
      <c r="G33" s="62">
        <f t="shared" si="3"/>
        <v>25475.5</v>
      </c>
      <c r="H33" s="62">
        <f t="shared" si="3"/>
        <v>57297.490000000005</v>
      </c>
      <c r="I33" s="62">
        <f t="shared" si="3"/>
        <v>52354.89</v>
      </c>
      <c r="J33" s="63">
        <f t="shared" si="3"/>
        <v>126271.1</v>
      </c>
    </row>
    <row r="34" spans="1:10" x14ac:dyDescent="0.25">
      <c r="A34" s="29" t="s">
        <v>22</v>
      </c>
      <c r="B34" s="35" t="s">
        <v>21</v>
      </c>
      <c r="C34" s="64">
        <v>32670.36</v>
      </c>
      <c r="D34" s="65">
        <v>74937.119999999995</v>
      </c>
      <c r="E34" s="65">
        <v>37670.93</v>
      </c>
      <c r="F34" s="66">
        <v>80345.909999999989</v>
      </c>
      <c r="G34" s="66">
        <v>50521.55</v>
      </c>
      <c r="H34" s="66">
        <v>111525.15</v>
      </c>
      <c r="I34" s="67">
        <v>69932.069999999992</v>
      </c>
      <c r="J34" s="68">
        <v>123144.57</v>
      </c>
    </row>
    <row r="35" spans="1:10" ht="30" x14ac:dyDescent="0.25">
      <c r="A35" s="29" t="s">
        <v>24</v>
      </c>
      <c r="B35" s="35" t="s">
        <v>23</v>
      </c>
      <c r="C35" s="64"/>
      <c r="D35" s="65">
        <v>0</v>
      </c>
      <c r="E35" s="65"/>
      <c r="F35" s="66">
        <v>66.67</v>
      </c>
      <c r="G35" s="66"/>
      <c r="H35" s="66">
        <v>133.34</v>
      </c>
      <c r="I35" s="67">
        <v>31.41</v>
      </c>
      <c r="J35" s="68">
        <v>200</v>
      </c>
    </row>
    <row r="36" spans="1:10" x14ac:dyDescent="0.25">
      <c r="A36" s="29" t="s">
        <v>26</v>
      </c>
      <c r="B36" s="28" t="s">
        <v>25</v>
      </c>
      <c r="C36" s="64">
        <v>7.0000000000000007E-2</v>
      </c>
      <c r="D36" s="65"/>
      <c r="E36" s="65">
        <v>7.0000000000000007E-2</v>
      </c>
      <c r="F36" s="66"/>
      <c r="G36" s="66">
        <v>7.0000000000000007E-2</v>
      </c>
      <c r="H36" s="66"/>
      <c r="I36" s="67">
        <v>7.0000000000000007E-2</v>
      </c>
      <c r="J36" s="68"/>
    </row>
    <row r="37" spans="1:10" x14ac:dyDescent="0.25">
      <c r="A37" s="29" t="s">
        <v>28</v>
      </c>
      <c r="B37" s="28" t="s">
        <v>27</v>
      </c>
      <c r="C37" s="69"/>
      <c r="D37" s="70"/>
      <c r="E37" s="70"/>
      <c r="F37" s="71"/>
      <c r="G37" s="71"/>
      <c r="H37" s="71"/>
      <c r="I37" s="72"/>
      <c r="J37" s="73"/>
    </row>
    <row r="38" spans="1:10" x14ac:dyDescent="0.25">
      <c r="A38" s="29" t="s">
        <v>30</v>
      </c>
      <c r="B38" s="28" t="s">
        <v>29</v>
      </c>
      <c r="C38" s="69">
        <v>1647.76</v>
      </c>
      <c r="D38" s="70">
        <v>3758.08</v>
      </c>
      <c r="E38" s="70">
        <v>2574.19</v>
      </c>
      <c r="F38" s="71">
        <v>8320</v>
      </c>
      <c r="G38" s="71">
        <v>4799.9000000000005</v>
      </c>
      <c r="H38" s="71">
        <v>8320</v>
      </c>
      <c r="I38" s="72">
        <v>7291.18</v>
      </c>
      <c r="J38" s="73">
        <v>8820</v>
      </c>
    </row>
    <row r="39" spans="1:10" x14ac:dyDescent="0.25">
      <c r="A39" s="31" t="s">
        <v>20</v>
      </c>
      <c r="B39" s="34" t="s">
        <v>119</v>
      </c>
      <c r="C39" s="61">
        <f>+C38+C37+C36+C35+C34</f>
        <v>34318.19</v>
      </c>
      <c r="D39" s="62">
        <f t="shared" ref="D39:J39" si="4">+D38+D37+D36+D35+D34</f>
        <v>78695.199999999997</v>
      </c>
      <c r="E39" s="62">
        <f t="shared" si="4"/>
        <v>40245.19</v>
      </c>
      <c r="F39" s="62">
        <f t="shared" si="4"/>
        <v>88732.579999999987</v>
      </c>
      <c r="G39" s="62">
        <f t="shared" si="4"/>
        <v>55321.520000000004</v>
      </c>
      <c r="H39" s="62">
        <f t="shared" si="4"/>
        <v>119978.48999999999</v>
      </c>
      <c r="I39" s="62">
        <f t="shared" si="4"/>
        <v>77254.73</v>
      </c>
      <c r="J39" s="63">
        <f t="shared" si="4"/>
        <v>132164.57</v>
      </c>
    </row>
    <row r="40" spans="1:10" x14ac:dyDescent="0.25">
      <c r="A40" s="29" t="s">
        <v>33</v>
      </c>
      <c r="B40" s="28" t="s">
        <v>32</v>
      </c>
      <c r="C40" s="69"/>
      <c r="D40" s="70"/>
      <c r="E40" s="70"/>
      <c r="F40" s="71"/>
      <c r="G40" s="71"/>
      <c r="H40" s="71"/>
      <c r="I40" s="72"/>
      <c r="J40" s="73"/>
    </row>
    <row r="41" spans="1:10" x14ac:dyDescent="0.25">
      <c r="A41" s="29" t="s">
        <v>34</v>
      </c>
      <c r="B41" s="28" t="s">
        <v>0</v>
      </c>
      <c r="C41" s="69">
        <v>176888.16</v>
      </c>
      <c r="D41" s="70">
        <v>61731.09</v>
      </c>
      <c r="E41" s="70">
        <v>176888.16</v>
      </c>
      <c r="F41" s="71">
        <v>619413.11</v>
      </c>
      <c r="G41" s="71">
        <v>218783.42</v>
      </c>
      <c r="H41" s="71">
        <v>829137.39</v>
      </c>
      <c r="I41" s="72">
        <v>728340.02</v>
      </c>
      <c r="J41" s="73">
        <v>1494803.09</v>
      </c>
    </row>
    <row r="42" spans="1:10" x14ac:dyDescent="0.25">
      <c r="A42" s="29" t="s">
        <v>35</v>
      </c>
      <c r="B42" s="28" t="s">
        <v>1</v>
      </c>
      <c r="C42" s="69"/>
      <c r="D42" s="70"/>
      <c r="E42" s="70"/>
      <c r="F42" s="71"/>
      <c r="G42" s="71"/>
      <c r="H42" s="71"/>
      <c r="I42" s="72"/>
      <c r="J42" s="73"/>
    </row>
    <row r="43" spans="1:10" x14ac:dyDescent="0.25">
      <c r="A43" s="29" t="s">
        <v>37</v>
      </c>
      <c r="B43" s="28" t="s">
        <v>36</v>
      </c>
      <c r="C43" s="64"/>
      <c r="D43" s="65">
        <v>7250</v>
      </c>
      <c r="E43" s="65"/>
      <c r="F43" s="66">
        <v>7250</v>
      </c>
      <c r="G43" s="66"/>
      <c r="H43" s="66">
        <v>7250</v>
      </c>
      <c r="I43" s="67"/>
      <c r="J43" s="68">
        <v>7250</v>
      </c>
    </row>
    <row r="44" spans="1:10" x14ac:dyDescent="0.25">
      <c r="A44" s="29" t="s">
        <v>38</v>
      </c>
      <c r="B44" s="28" t="s">
        <v>2</v>
      </c>
      <c r="C44" s="64">
        <v>2073.39</v>
      </c>
      <c r="D44" s="65">
        <v>10097.459999999999</v>
      </c>
      <c r="E44" s="65">
        <v>5753.01</v>
      </c>
      <c r="F44" s="66">
        <v>12097.46</v>
      </c>
      <c r="G44" s="66">
        <v>5753.01</v>
      </c>
      <c r="H44" s="66">
        <v>12097.46</v>
      </c>
      <c r="I44" s="67">
        <v>7860.77</v>
      </c>
      <c r="J44" s="68">
        <v>12097.46</v>
      </c>
    </row>
    <row r="45" spans="1:10" x14ac:dyDescent="0.25">
      <c r="A45" s="31" t="s">
        <v>31</v>
      </c>
      <c r="B45" s="34" t="s">
        <v>118</v>
      </c>
      <c r="C45" s="61">
        <f>+C44+C43+C42+C41+C40</f>
        <v>178961.55000000002</v>
      </c>
      <c r="D45" s="62">
        <f t="shared" ref="D45:J45" si="5">+D44+D43+D42+D41+D40</f>
        <v>79078.549999999988</v>
      </c>
      <c r="E45" s="62">
        <f t="shared" si="5"/>
        <v>182641.17</v>
      </c>
      <c r="F45" s="62">
        <f t="shared" si="5"/>
        <v>638760.56999999995</v>
      </c>
      <c r="G45" s="62">
        <f t="shared" si="5"/>
        <v>224536.43000000002</v>
      </c>
      <c r="H45" s="62">
        <f t="shared" si="5"/>
        <v>848484.85</v>
      </c>
      <c r="I45" s="62">
        <f t="shared" si="5"/>
        <v>736200.79</v>
      </c>
      <c r="J45" s="63">
        <f t="shared" si="5"/>
        <v>1514150.55</v>
      </c>
    </row>
    <row r="46" spans="1:10" x14ac:dyDescent="0.25">
      <c r="A46" s="29" t="s">
        <v>41</v>
      </c>
      <c r="B46" s="28" t="s">
        <v>40</v>
      </c>
      <c r="C46" s="69"/>
      <c r="D46" s="70"/>
      <c r="E46" s="70"/>
      <c r="F46" s="71"/>
      <c r="G46" s="71"/>
      <c r="H46" s="71"/>
      <c r="I46" s="72"/>
      <c r="J46" s="73"/>
    </row>
    <row r="47" spans="1:10" x14ac:dyDescent="0.25">
      <c r="A47" s="29" t="s">
        <v>43</v>
      </c>
      <c r="B47" s="28" t="s">
        <v>42</v>
      </c>
      <c r="C47" s="69"/>
      <c r="D47" s="70"/>
      <c r="E47" s="70"/>
      <c r="F47" s="71"/>
      <c r="G47" s="71"/>
      <c r="H47" s="71"/>
      <c r="I47" s="72"/>
      <c r="J47" s="73"/>
    </row>
    <row r="48" spans="1:10" x14ac:dyDescent="0.25">
      <c r="A48" s="29" t="s">
        <v>45</v>
      </c>
      <c r="B48" s="28" t="s">
        <v>44</v>
      </c>
      <c r="C48" s="69"/>
      <c r="D48" s="70"/>
      <c r="E48" s="70"/>
      <c r="F48" s="71"/>
      <c r="G48" s="71"/>
      <c r="H48" s="71"/>
      <c r="I48" s="72"/>
      <c r="J48" s="73"/>
    </row>
    <row r="49" spans="1:10" x14ac:dyDescent="0.25">
      <c r="A49" s="29" t="s">
        <v>47</v>
      </c>
      <c r="B49" s="28" t="s">
        <v>46</v>
      </c>
      <c r="C49" s="74"/>
      <c r="D49" s="75"/>
      <c r="E49" s="75"/>
      <c r="F49" s="76"/>
      <c r="G49" s="76"/>
      <c r="H49" s="76"/>
      <c r="I49" s="77"/>
      <c r="J49" s="78"/>
    </row>
    <row r="50" spans="1:10" x14ac:dyDescent="0.25">
      <c r="A50" s="31" t="s">
        <v>39</v>
      </c>
      <c r="B50" s="32" t="s">
        <v>117</v>
      </c>
      <c r="C50" s="61">
        <f>+C49+C48+C47+C46</f>
        <v>0</v>
      </c>
      <c r="D50" s="62">
        <f t="shared" ref="D50:J50" si="6">+D49+D48+D47+D46</f>
        <v>0</v>
      </c>
      <c r="E50" s="62">
        <f t="shared" si="6"/>
        <v>0</v>
      </c>
      <c r="F50" s="62">
        <f t="shared" si="6"/>
        <v>0</v>
      </c>
      <c r="G50" s="62">
        <f t="shared" si="6"/>
        <v>0</v>
      </c>
      <c r="H50" s="62">
        <f t="shared" si="6"/>
        <v>0</v>
      </c>
      <c r="I50" s="62">
        <f t="shared" si="6"/>
        <v>0</v>
      </c>
      <c r="J50" s="63">
        <f t="shared" si="6"/>
        <v>0</v>
      </c>
    </row>
    <row r="51" spans="1:10" x14ac:dyDescent="0.25">
      <c r="A51" s="29" t="s">
        <v>50</v>
      </c>
      <c r="B51" s="28" t="s">
        <v>49</v>
      </c>
      <c r="C51" s="74"/>
      <c r="D51" s="75"/>
      <c r="E51" s="75"/>
      <c r="F51" s="76"/>
      <c r="G51" s="76"/>
      <c r="H51" s="76"/>
      <c r="I51" s="77"/>
      <c r="J51" s="78"/>
    </row>
    <row r="52" spans="1:10" x14ac:dyDescent="0.25">
      <c r="A52" s="29" t="s">
        <v>52</v>
      </c>
      <c r="B52" s="28" t="s">
        <v>51</v>
      </c>
      <c r="C52" s="74"/>
      <c r="D52" s="75"/>
      <c r="E52" s="75"/>
      <c r="F52" s="76"/>
      <c r="G52" s="76"/>
      <c r="H52" s="76"/>
      <c r="I52" s="77"/>
      <c r="J52" s="78"/>
    </row>
    <row r="53" spans="1:10" x14ac:dyDescent="0.25">
      <c r="A53" s="29" t="s">
        <v>54</v>
      </c>
      <c r="B53" s="28" t="s">
        <v>53</v>
      </c>
      <c r="C53" s="74"/>
      <c r="D53" s="75"/>
      <c r="E53" s="75"/>
      <c r="F53" s="76"/>
      <c r="G53" s="76"/>
      <c r="H53" s="76"/>
      <c r="I53" s="77"/>
      <c r="J53" s="78"/>
    </row>
    <row r="54" spans="1:10" x14ac:dyDescent="0.25">
      <c r="A54" s="29" t="s">
        <v>56</v>
      </c>
      <c r="B54" s="28" t="s">
        <v>55</v>
      </c>
      <c r="C54" s="74"/>
      <c r="D54" s="75"/>
      <c r="E54" s="75"/>
      <c r="F54" s="76"/>
      <c r="G54" s="76"/>
      <c r="H54" s="76"/>
      <c r="I54" s="77"/>
      <c r="J54" s="78"/>
    </row>
    <row r="55" spans="1:10" x14ac:dyDescent="0.25">
      <c r="A55" s="31" t="s">
        <v>48</v>
      </c>
      <c r="B55" s="34" t="s">
        <v>116</v>
      </c>
      <c r="C55" s="61">
        <f>+C54+C53+C52+C51</f>
        <v>0</v>
      </c>
      <c r="D55" s="62">
        <f t="shared" ref="D55:J55" si="7">+D54+D53+D52+D51</f>
        <v>0</v>
      </c>
      <c r="E55" s="62">
        <f t="shared" si="7"/>
        <v>0</v>
      </c>
      <c r="F55" s="62">
        <f t="shared" si="7"/>
        <v>0</v>
      </c>
      <c r="G55" s="62">
        <f t="shared" si="7"/>
        <v>0</v>
      </c>
      <c r="H55" s="62">
        <f t="shared" si="7"/>
        <v>0</v>
      </c>
      <c r="I55" s="62">
        <f t="shared" si="7"/>
        <v>0</v>
      </c>
      <c r="J55" s="63">
        <f t="shared" si="7"/>
        <v>0</v>
      </c>
    </row>
    <row r="56" spans="1:10" x14ac:dyDescent="0.25">
      <c r="A56" s="29" t="s">
        <v>59</v>
      </c>
      <c r="B56" s="28" t="s">
        <v>58</v>
      </c>
      <c r="C56" s="74">
        <v>30602.89</v>
      </c>
      <c r="D56" s="75">
        <v>21085.289999999997</v>
      </c>
      <c r="E56" s="75">
        <v>46378.37999999999</v>
      </c>
      <c r="F56" s="76">
        <v>262990.40999999997</v>
      </c>
      <c r="G56" s="76">
        <v>69021.849999999991</v>
      </c>
      <c r="H56" s="76">
        <v>504895.52999999997</v>
      </c>
      <c r="I56" s="77">
        <v>127984.82999999999</v>
      </c>
      <c r="J56" s="78">
        <v>751252.63</v>
      </c>
    </row>
    <row r="57" spans="1:10" x14ac:dyDescent="0.25">
      <c r="A57" s="29" t="s">
        <v>61</v>
      </c>
      <c r="B57" s="28" t="s">
        <v>60</v>
      </c>
      <c r="C57" s="74">
        <v>2139.38</v>
      </c>
      <c r="D57" s="75">
        <v>0</v>
      </c>
      <c r="E57" s="75">
        <v>4313.21</v>
      </c>
      <c r="F57" s="76">
        <v>5666.67</v>
      </c>
      <c r="G57" s="76">
        <v>4995.2700000000004</v>
      </c>
      <c r="H57" s="76">
        <v>11333.34</v>
      </c>
      <c r="I57" s="77">
        <v>4995.2700000000004</v>
      </c>
      <c r="J57" s="78">
        <v>17000</v>
      </c>
    </row>
    <row r="58" spans="1:10" ht="15.75" thickBot="1" x14ac:dyDescent="0.3">
      <c r="A58" s="31" t="s">
        <v>57</v>
      </c>
      <c r="B58" s="32" t="s">
        <v>115</v>
      </c>
      <c r="C58" s="61">
        <f>+C57+C56</f>
        <v>32742.27</v>
      </c>
      <c r="D58" s="62">
        <f t="shared" ref="D58:J58" si="8">+D57+D56</f>
        <v>21085.289999999997</v>
      </c>
      <c r="E58" s="62">
        <f t="shared" si="8"/>
        <v>50691.589999999989</v>
      </c>
      <c r="F58" s="62">
        <f t="shared" si="8"/>
        <v>268657.07999999996</v>
      </c>
      <c r="G58" s="62">
        <f t="shared" si="8"/>
        <v>74017.119999999995</v>
      </c>
      <c r="H58" s="62">
        <f t="shared" si="8"/>
        <v>516228.87</v>
      </c>
      <c r="I58" s="62">
        <f t="shared" si="8"/>
        <v>132980.09999999998</v>
      </c>
      <c r="J58" s="63">
        <f t="shared" si="8"/>
        <v>768252.63</v>
      </c>
    </row>
    <row r="59" spans="1:10" ht="18.75" thickTop="1" thickBot="1" x14ac:dyDescent="0.3">
      <c r="A59" s="36" t="s">
        <v>121</v>
      </c>
      <c r="B59" s="37" t="s">
        <v>140</v>
      </c>
      <c r="C59" s="79"/>
      <c r="D59" s="80">
        <v>0</v>
      </c>
      <c r="E59" s="80"/>
      <c r="F59" s="80">
        <v>0</v>
      </c>
      <c r="G59" s="81"/>
      <c r="H59" s="81">
        <v>0</v>
      </c>
      <c r="I59" s="81"/>
      <c r="J59" s="82">
        <v>0</v>
      </c>
    </row>
    <row r="60" spans="1:10" s="23" customFormat="1" ht="16.5" thickTop="1" thickBot="1" x14ac:dyDescent="0.3">
      <c r="A60" s="200" t="s">
        <v>150</v>
      </c>
      <c r="B60" s="201"/>
      <c r="C60" s="83">
        <f>+C59+C58+C55+C50+C45+C39+C33+C29</f>
        <v>259034.84000000003</v>
      </c>
      <c r="D60" s="84">
        <f t="shared" ref="D60:J60" si="9">D59+D58+D55+D50+D45+D39+D33+D29</f>
        <v>188543.05</v>
      </c>
      <c r="E60" s="84">
        <f t="shared" si="9"/>
        <v>368354.08999999997</v>
      </c>
      <c r="F60" s="84">
        <f t="shared" si="9"/>
        <v>1119221.4899999998</v>
      </c>
      <c r="G60" s="84">
        <f t="shared" si="9"/>
        <v>492055.6100000001</v>
      </c>
      <c r="H60" s="84">
        <f t="shared" si="9"/>
        <v>1660230.13</v>
      </c>
      <c r="I60" s="84">
        <f t="shared" si="9"/>
        <v>1163407.95</v>
      </c>
      <c r="J60" s="85">
        <f t="shared" si="9"/>
        <v>2702616.45</v>
      </c>
    </row>
    <row r="61" spans="1:10" ht="16.5" thickTop="1" thickBot="1" x14ac:dyDescent="0.3">
      <c r="A61" s="185" t="s">
        <v>155</v>
      </c>
      <c r="B61" s="186"/>
      <c r="C61" s="2"/>
      <c r="D61" s="86">
        <v>0</v>
      </c>
      <c r="E61" s="3"/>
      <c r="F61" s="86">
        <v>0</v>
      </c>
      <c r="G61" s="3"/>
      <c r="H61" s="86">
        <v>0</v>
      </c>
      <c r="I61" s="3"/>
      <c r="J61" s="88">
        <v>0</v>
      </c>
    </row>
    <row r="62" spans="1:10" ht="16.5" thickTop="1" thickBot="1" x14ac:dyDescent="0.3">
      <c r="A62" s="200" t="s">
        <v>133</v>
      </c>
      <c r="B62" s="201"/>
      <c r="C62" s="83">
        <f>+C60+C14</f>
        <v>604660.69999999995</v>
      </c>
      <c r="D62" s="84">
        <f>+D60+D14</f>
        <v>289185.06</v>
      </c>
      <c r="E62" s="84">
        <f>+E60+C14</f>
        <v>713979.95</v>
      </c>
      <c r="F62" s="84">
        <f>+F60+D14</f>
        <v>1219863.4999999998</v>
      </c>
      <c r="G62" s="84">
        <f>+G60+C14</f>
        <v>837681.47000000009</v>
      </c>
      <c r="H62" s="84">
        <f>+H60+D14</f>
        <v>1760872.14</v>
      </c>
      <c r="I62" s="84">
        <f>+I60+C14</f>
        <v>1509033.81</v>
      </c>
      <c r="J62" s="85">
        <f>+J60+D14</f>
        <v>2803258.46</v>
      </c>
    </row>
    <row r="63" spans="1:10" ht="16.5" thickTop="1" thickBot="1" x14ac:dyDescent="0.3">
      <c r="A63" s="185" t="s">
        <v>156</v>
      </c>
      <c r="B63" s="186"/>
      <c r="C63" s="2"/>
      <c r="D63" s="87">
        <f>+D61+$D15</f>
        <v>50329.53</v>
      </c>
      <c r="E63" s="3"/>
      <c r="F63" s="87">
        <f>+F61+$D15</f>
        <v>50329.53</v>
      </c>
      <c r="G63" s="3"/>
      <c r="H63" s="87">
        <f>+H61+$D15</f>
        <v>50329.53</v>
      </c>
      <c r="I63" s="3"/>
      <c r="J63" s="87">
        <f>+J61+$D15</f>
        <v>50329.53</v>
      </c>
    </row>
    <row r="64" spans="1:10" ht="18.95" customHeight="1" thickTop="1" thickBot="1" x14ac:dyDescent="0.3">
      <c r="B64" s="39"/>
      <c r="C64" s="38"/>
      <c r="D64" s="38"/>
      <c r="E64" s="38"/>
      <c r="F64" s="38"/>
      <c r="G64" s="38"/>
      <c r="H64" s="38"/>
      <c r="I64" s="38"/>
      <c r="J64" s="38"/>
    </row>
    <row r="65" spans="1:10" ht="21" customHeight="1" thickTop="1" thickBot="1" x14ac:dyDescent="0.3">
      <c r="A65" s="191" t="s">
        <v>130</v>
      </c>
      <c r="B65" s="197" t="s">
        <v>131</v>
      </c>
      <c r="C65" s="195" t="s">
        <v>122</v>
      </c>
      <c r="D65" s="195"/>
      <c r="E65" s="195"/>
      <c r="F65" s="195"/>
      <c r="G65" s="195"/>
      <c r="H65" s="195"/>
      <c r="I65" s="195"/>
      <c r="J65" s="196"/>
    </row>
    <row r="66" spans="1:10" ht="33" customHeight="1" thickTop="1" x14ac:dyDescent="0.25">
      <c r="A66" s="192"/>
      <c r="B66" s="198"/>
      <c r="C66" s="189" t="s">
        <v>172</v>
      </c>
      <c r="D66" s="190"/>
      <c r="E66" s="181" t="s">
        <v>173</v>
      </c>
      <c r="F66" s="182"/>
      <c r="G66" s="183" t="s">
        <v>174</v>
      </c>
      <c r="H66" s="182"/>
      <c r="I66" s="183" t="s">
        <v>175</v>
      </c>
      <c r="J66" s="184"/>
    </row>
    <row r="67" spans="1:10" ht="37.5" customHeight="1" thickBot="1" x14ac:dyDescent="0.3">
      <c r="A67" s="193"/>
      <c r="B67" s="199"/>
      <c r="C67" s="15" t="s">
        <v>139</v>
      </c>
      <c r="D67" s="14" t="s">
        <v>177</v>
      </c>
      <c r="E67" s="15" t="s">
        <v>139</v>
      </c>
      <c r="F67" s="14" t="s">
        <v>151</v>
      </c>
      <c r="G67" s="15" t="s">
        <v>139</v>
      </c>
      <c r="H67" s="14" t="s">
        <v>151</v>
      </c>
      <c r="I67" s="15" t="s">
        <v>139</v>
      </c>
      <c r="J67" s="16" t="s">
        <v>4</v>
      </c>
    </row>
    <row r="68" spans="1:10" ht="15.75" thickTop="1" x14ac:dyDescent="0.25">
      <c r="A68" s="29" t="s">
        <v>64</v>
      </c>
      <c r="B68" s="28" t="s">
        <v>63</v>
      </c>
      <c r="C68" s="89">
        <v>13823.78</v>
      </c>
      <c r="D68" s="90">
        <v>32417.899999999998</v>
      </c>
      <c r="E68" s="90">
        <v>27874.740000000005</v>
      </c>
      <c r="F68" s="90">
        <v>56242.759999999995</v>
      </c>
      <c r="G68" s="90">
        <v>45439.520000000004</v>
      </c>
      <c r="H68" s="90">
        <v>82593.289999999994</v>
      </c>
      <c r="I68" s="90">
        <v>71234.16</v>
      </c>
      <c r="J68" s="91">
        <v>107127.32999999999</v>
      </c>
    </row>
    <row r="69" spans="1:10" x14ac:dyDescent="0.25">
      <c r="A69" s="29" t="s">
        <v>66</v>
      </c>
      <c r="B69" s="28" t="s">
        <v>65</v>
      </c>
      <c r="C69" s="92">
        <v>1363.36</v>
      </c>
      <c r="D69" s="93">
        <v>1490.81</v>
      </c>
      <c r="E69" s="93">
        <v>2624.44</v>
      </c>
      <c r="F69" s="93">
        <v>3958.47</v>
      </c>
      <c r="G69" s="93">
        <v>3798.38</v>
      </c>
      <c r="H69" s="93">
        <v>6226.1299999999992</v>
      </c>
      <c r="I69" s="93">
        <v>8474.25</v>
      </c>
      <c r="J69" s="94">
        <v>8929.25</v>
      </c>
    </row>
    <row r="70" spans="1:10" x14ac:dyDescent="0.25">
      <c r="A70" s="29" t="s">
        <v>68</v>
      </c>
      <c r="B70" s="28" t="s">
        <v>67</v>
      </c>
      <c r="C70" s="95">
        <v>31145.71</v>
      </c>
      <c r="D70" s="96">
        <v>35939.240000000005</v>
      </c>
      <c r="E70" s="96">
        <v>77959.439999999988</v>
      </c>
      <c r="F70" s="96">
        <v>100806.83</v>
      </c>
      <c r="G70" s="96">
        <v>104344.19999999998</v>
      </c>
      <c r="H70" s="96">
        <v>145413.35999999999</v>
      </c>
      <c r="I70" s="96">
        <v>150884.12999999998</v>
      </c>
      <c r="J70" s="97">
        <v>214177.36</v>
      </c>
    </row>
    <row r="71" spans="1:10" x14ac:dyDescent="0.25">
      <c r="A71" s="29" t="s">
        <v>69</v>
      </c>
      <c r="B71" s="28" t="s">
        <v>14</v>
      </c>
      <c r="C71" s="92">
        <v>16124.26</v>
      </c>
      <c r="D71" s="93">
        <v>6853.8099999999995</v>
      </c>
      <c r="E71" s="93">
        <v>17692.12</v>
      </c>
      <c r="F71" s="93">
        <v>9137.18</v>
      </c>
      <c r="G71" s="93">
        <v>19499.63</v>
      </c>
      <c r="H71" s="93">
        <v>16104.58</v>
      </c>
      <c r="I71" s="93">
        <v>39039.15</v>
      </c>
      <c r="J71" s="94">
        <v>21644.39</v>
      </c>
    </row>
    <row r="72" spans="1:10" x14ac:dyDescent="0.25">
      <c r="A72" s="29" t="s">
        <v>71</v>
      </c>
      <c r="B72" s="28" t="s">
        <v>70</v>
      </c>
      <c r="C72" s="92"/>
      <c r="D72" s="93"/>
      <c r="E72" s="93"/>
      <c r="F72" s="93"/>
      <c r="G72" s="93"/>
      <c r="H72" s="93"/>
      <c r="I72" s="93"/>
      <c r="J72" s="94"/>
    </row>
    <row r="73" spans="1:10" x14ac:dyDescent="0.25">
      <c r="A73" s="29" t="s">
        <v>72</v>
      </c>
      <c r="B73" s="28" t="s">
        <v>12</v>
      </c>
      <c r="C73" s="95"/>
      <c r="D73" s="96"/>
      <c r="E73" s="96"/>
      <c r="F73" s="96"/>
      <c r="G73" s="96"/>
      <c r="H73" s="96"/>
      <c r="I73" s="96"/>
      <c r="J73" s="97"/>
    </row>
    <row r="74" spans="1:10" x14ac:dyDescent="0.25">
      <c r="A74" s="29" t="s">
        <v>74</v>
      </c>
      <c r="B74" s="28" t="s">
        <v>73</v>
      </c>
      <c r="C74" s="95"/>
      <c r="D74" s="96">
        <v>0</v>
      </c>
      <c r="E74" s="96">
        <v>296.45</v>
      </c>
      <c r="F74" s="96">
        <v>77.36</v>
      </c>
      <c r="G74" s="96">
        <v>296.45</v>
      </c>
      <c r="H74" s="96">
        <v>77.36</v>
      </c>
      <c r="I74" s="96">
        <v>545.92999999999995</v>
      </c>
      <c r="J74" s="97">
        <v>154.72</v>
      </c>
    </row>
    <row r="75" spans="1:10" x14ac:dyDescent="0.25">
      <c r="A75" s="29" t="s">
        <v>76</v>
      </c>
      <c r="B75" s="28" t="s">
        <v>75</v>
      </c>
      <c r="C75" s="92"/>
      <c r="D75" s="93"/>
      <c r="E75" s="93"/>
      <c r="F75" s="93"/>
      <c r="G75" s="93"/>
      <c r="H75" s="93"/>
      <c r="I75" s="93"/>
      <c r="J75" s="94"/>
    </row>
    <row r="76" spans="1:10" x14ac:dyDescent="0.25">
      <c r="A76" s="29" t="s">
        <v>78</v>
      </c>
      <c r="B76" s="28" t="s">
        <v>77</v>
      </c>
      <c r="C76" s="92"/>
      <c r="D76" s="93">
        <v>0</v>
      </c>
      <c r="E76" s="93"/>
      <c r="F76" s="93">
        <v>200</v>
      </c>
      <c r="G76" s="93">
        <v>493.77</v>
      </c>
      <c r="H76" s="93">
        <v>400</v>
      </c>
      <c r="I76" s="93">
        <v>493.77</v>
      </c>
      <c r="J76" s="94">
        <v>600</v>
      </c>
    </row>
    <row r="77" spans="1:10" x14ac:dyDescent="0.25">
      <c r="A77" s="29" t="s">
        <v>80</v>
      </c>
      <c r="B77" s="28" t="s">
        <v>79</v>
      </c>
      <c r="C77" s="92">
        <v>8998.65</v>
      </c>
      <c r="D77" s="93">
        <v>9150.68</v>
      </c>
      <c r="E77" s="93">
        <v>8998.65</v>
      </c>
      <c r="F77" s="93">
        <v>9150.68</v>
      </c>
      <c r="G77" s="93">
        <v>8998.65</v>
      </c>
      <c r="H77" s="93">
        <v>9150.68</v>
      </c>
      <c r="I77" s="93">
        <v>8998.65</v>
      </c>
      <c r="J77" s="94">
        <v>9400</v>
      </c>
    </row>
    <row r="78" spans="1:10" x14ac:dyDescent="0.25">
      <c r="A78" s="31" t="s">
        <v>62</v>
      </c>
      <c r="B78" s="34" t="s">
        <v>127</v>
      </c>
      <c r="C78" s="98">
        <f>SUM(C68:C77)</f>
        <v>71455.759999999995</v>
      </c>
      <c r="D78" s="99">
        <f t="shared" ref="D78:J78" si="10">SUM(D68:D77)</f>
        <v>85852.44</v>
      </c>
      <c r="E78" s="99">
        <f t="shared" si="10"/>
        <v>135445.84</v>
      </c>
      <c r="F78" s="99">
        <f t="shared" si="10"/>
        <v>179573.27999999997</v>
      </c>
      <c r="G78" s="99">
        <f t="shared" si="10"/>
        <v>182870.59999999998</v>
      </c>
      <c r="H78" s="99">
        <f t="shared" si="10"/>
        <v>259965.39999999994</v>
      </c>
      <c r="I78" s="99">
        <f t="shared" si="10"/>
        <v>279670.04000000004</v>
      </c>
      <c r="J78" s="100">
        <f t="shared" si="10"/>
        <v>362033.04999999993</v>
      </c>
    </row>
    <row r="79" spans="1:10" x14ac:dyDescent="0.25">
      <c r="A79" s="29" t="s">
        <v>83</v>
      </c>
      <c r="B79" s="28" t="s">
        <v>82</v>
      </c>
      <c r="C79" s="101"/>
      <c r="D79" s="102"/>
      <c r="E79" s="93"/>
      <c r="F79" s="93"/>
      <c r="G79" s="93"/>
      <c r="H79" s="93"/>
      <c r="I79" s="93"/>
      <c r="J79" s="94"/>
    </row>
    <row r="80" spans="1:10" x14ac:dyDescent="0.25">
      <c r="A80" s="29" t="s">
        <v>85</v>
      </c>
      <c r="B80" s="28" t="s">
        <v>84</v>
      </c>
      <c r="C80" s="95">
        <v>207716.03</v>
      </c>
      <c r="D80" s="96">
        <v>68550.590000000011</v>
      </c>
      <c r="E80" s="96">
        <v>233980.18999999997</v>
      </c>
      <c r="F80" s="96">
        <v>391694.50000000006</v>
      </c>
      <c r="G80" s="96">
        <v>340812.11</v>
      </c>
      <c r="H80" s="96">
        <v>517859.06000000006</v>
      </c>
      <c r="I80" s="96">
        <v>623567.06999999995</v>
      </c>
      <c r="J80" s="97">
        <v>1172949.23</v>
      </c>
    </row>
    <row r="81" spans="1:10" x14ac:dyDescent="0.25">
      <c r="A81" s="29" t="s">
        <v>86</v>
      </c>
      <c r="B81" s="28" t="s">
        <v>0</v>
      </c>
      <c r="C81" s="92"/>
      <c r="D81" s="93"/>
      <c r="E81" s="93"/>
      <c r="F81" s="93"/>
      <c r="G81" s="93"/>
      <c r="H81" s="93"/>
      <c r="I81" s="93"/>
      <c r="J81" s="94"/>
    </row>
    <row r="82" spans="1:10" x14ac:dyDescent="0.25">
      <c r="A82" s="29" t="s">
        <v>87</v>
      </c>
      <c r="B82" s="28" t="s">
        <v>1</v>
      </c>
      <c r="C82" s="92"/>
      <c r="D82" s="93"/>
      <c r="E82" s="93"/>
      <c r="F82" s="93"/>
      <c r="G82" s="93"/>
      <c r="H82" s="93"/>
      <c r="I82" s="93"/>
      <c r="J82" s="94"/>
    </row>
    <row r="83" spans="1:10" x14ac:dyDescent="0.25">
      <c r="A83" s="29" t="s">
        <v>89</v>
      </c>
      <c r="B83" s="28" t="s">
        <v>88</v>
      </c>
      <c r="C83" s="103"/>
      <c r="D83" s="104"/>
      <c r="E83" s="104"/>
      <c r="F83" s="104"/>
      <c r="G83" s="104"/>
      <c r="H83" s="104"/>
      <c r="I83" s="104"/>
      <c r="J83" s="105"/>
    </row>
    <row r="84" spans="1:10" x14ac:dyDescent="0.25">
      <c r="A84" s="31" t="s">
        <v>81</v>
      </c>
      <c r="B84" s="34" t="s">
        <v>126</v>
      </c>
      <c r="C84" s="98">
        <f>SUM(C79:C83)</f>
        <v>207716.03</v>
      </c>
      <c r="D84" s="99">
        <f t="shared" ref="D84:J84" si="11">SUM(D79:D83)</f>
        <v>68550.590000000011</v>
      </c>
      <c r="E84" s="99">
        <f t="shared" si="11"/>
        <v>233980.18999999997</v>
      </c>
      <c r="F84" s="99">
        <f t="shared" si="11"/>
        <v>391694.50000000006</v>
      </c>
      <c r="G84" s="99">
        <f t="shared" si="11"/>
        <v>340812.11</v>
      </c>
      <c r="H84" s="99">
        <f t="shared" si="11"/>
        <v>517859.06000000006</v>
      </c>
      <c r="I84" s="99">
        <f t="shared" si="11"/>
        <v>623567.06999999995</v>
      </c>
      <c r="J84" s="100">
        <f t="shared" si="11"/>
        <v>1172949.23</v>
      </c>
    </row>
    <row r="85" spans="1:10" x14ac:dyDescent="0.25">
      <c r="A85" s="29" t="s">
        <v>92</v>
      </c>
      <c r="B85" s="28" t="s">
        <v>91</v>
      </c>
      <c r="C85" s="106"/>
      <c r="D85" s="107"/>
      <c r="E85" s="107"/>
      <c r="F85" s="107"/>
      <c r="G85" s="107"/>
      <c r="H85" s="107"/>
      <c r="I85" s="107"/>
      <c r="J85" s="108"/>
    </row>
    <row r="86" spans="1:10" x14ac:dyDescent="0.25">
      <c r="A86" s="29" t="s">
        <v>94</v>
      </c>
      <c r="B86" s="28" t="s">
        <v>93</v>
      </c>
      <c r="C86" s="106"/>
      <c r="D86" s="107"/>
      <c r="E86" s="107"/>
      <c r="F86" s="107"/>
      <c r="G86" s="107"/>
      <c r="H86" s="107"/>
      <c r="I86" s="107"/>
      <c r="J86" s="108"/>
    </row>
    <row r="87" spans="1:10" x14ac:dyDescent="0.25">
      <c r="A87" s="29" t="s">
        <v>96</v>
      </c>
      <c r="B87" s="28" t="s">
        <v>95</v>
      </c>
      <c r="C87" s="106"/>
      <c r="D87" s="107"/>
      <c r="E87" s="107"/>
      <c r="F87" s="107"/>
      <c r="G87" s="107"/>
      <c r="H87" s="107"/>
      <c r="I87" s="107"/>
      <c r="J87" s="108"/>
    </row>
    <row r="88" spans="1:10" x14ac:dyDescent="0.25">
      <c r="A88" s="29" t="s">
        <v>98</v>
      </c>
      <c r="B88" s="28" t="s">
        <v>97</v>
      </c>
      <c r="C88" s="92"/>
      <c r="D88" s="93"/>
      <c r="E88" s="93"/>
      <c r="F88" s="93"/>
      <c r="G88" s="93"/>
      <c r="H88" s="93"/>
      <c r="I88" s="93"/>
      <c r="J88" s="94"/>
    </row>
    <row r="89" spans="1:10" x14ac:dyDescent="0.25">
      <c r="A89" s="31" t="s">
        <v>90</v>
      </c>
      <c r="B89" s="34" t="s">
        <v>125</v>
      </c>
      <c r="C89" s="98">
        <f>SUM(C85:C88)</f>
        <v>0</v>
      </c>
      <c r="D89" s="109">
        <f t="shared" ref="D89:J89" si="12">SUM(D85:D88)</f>
        <v>0</v>
      </c>
      <c r="E89" s="109">
        <f t="shared" si="12"/>
        <v>0</v>
      </c>
      <c r="F89" s="109">
        <f t="shared" si="12"/>
        <v>0</v>
      </c>
      <c r="G89" s="109">
        <f t="shared" si="12"/>
        <v>0</v>
      </c>
      <c r="H89" s="109">
        <f t="shared" si="12"/>
        <v>0</v>
      </c>
      <c r="I89" s="109">
        <f t="shared" si="12"/>
        <v>0</v>
      </c>
      <c r="J89" s="110">
        <f t="shared" si="12"/>
        <v>0</v>
      </c>
    </row>
    <row r="90" spans="1:10" x14ac:dyDescent="0.25">
      <c r="A90" s="29" t="s">
        <v>101</v>
      </c>
      <c r="B90" s="28" t="s">
        <v>100</v>
      </c>
      <c r="C90" s="106"/>
      <c r="D90" s="107"/>
      <c r="E90" s="107"/>
      <c r="F90" s="107"/>
      <c r="G90" s="107"/>
      <c r="H90" s="107"/>
      <c r="I90" s="107"/>
      <c r="J90" s="108"/>
    </row>
    <row r="91" spans="1:10" x14ac:dyDescent="0.25">
      <c r="A91" s="29" t="s">
        <v>103</v>
      </c>
      <c r="B91" s="28" t="s">
        <v>102</v>
      </c>
      <c r="C91" s="106"/>
      <c r="D91" s="107"/>
      <c r="E91" s="107"/>
      <c r="F91" s="107"/>
      <c r="G91" s="107"/>
      <c r="H91" s="107"/>
      <c r="I91" s="107"/>
      <c r="J91" s="108"/>
    </row>
    <row r="92" spans="1:10" x14ac:dyDescent="0.25">
      <c r="A92" s="29" t="s">
        <v>105</v>
      </c>
      <c r="B92" s="28" t="s">
        <v>104</v>
      </c>
      <c r="C92" s="106"/>
      <c r="D92" s="107">
        <v>0</v>
      </c>
      <c r="E92" s="107">
        <v>2321.7600000000002</v>
      </c>
      <c r="F92" s="107">
        <v>2088.73</v>
      </c>
      <c r="G92" s="107">
        <v>2321.7600000000002</v>
      </c>
      <c r="H92" s="107">
        <v>2088.73</v>
      </c>
      <c r="I92" s="107">
        <v>4690.49</v>
      </c>
      <c r="J92" s="108">
        <v>5081.7</v>
      </c>
    </row>
    <row r="93" spans="1:10" x14ac:dyDescent="0.25">
      <c r="A93" s="29" t="s">
        <v>107</v>
      </c>
      <c r="B93" s="28" t="s">
        <v>106</v>
      </c>
      <c r="C93" s="106"/>
      <c r="D93" s="107"/>
      <c r="E93" s="107"/>
      <c r="F93" s="107"/>
      <c r="G93" s="107"/>
      <c r="H93" s="107"/>
      <c r="I93" s="107"/>
      <c r="J93" s="108"/>
    </row>
    <row r="94" spans="1:10" x14ac:dyDescent="0.25">
      <c r="A94" s="29" t="s">
        <v>109</v>
      </c>
      <c r="B94" s="28" t="s">
        <v>108</v>
      </c>
      <c r="C94" s="106"/>
      <c r="D94" s="107"/>
      <c r="E94" s="107"/>
      <c r="F94" s="107"/>
      <c r="G94" s="107"/>
      <c r="H94" s="107"/>
      <c r="I94" s="107"/>
      <c r="J94" s="108"/>
    </row>
    <row r="95" spans="1:10" x14ac:dyDescent="0.25">
      <c r="A95" s="31" t="s">
        <v>99</v>
      </c>
      <c r="B95" s="34" t="s">
        <v>124</v>
      </c>
      <c r="C95" s="111">
        <f>SUM(C90:C94)</f>
        <v>0</v>
      </c>
      <c r="D95" s="109">
        <f t="shared" ref="D95:J95" si="13">SUM(D90:D94)</f>
        <v>0</v>
      </c>
      <c r="E95" s="109">
        <f t="shared" si="13"/>
        <v>2321.7600000000002</v>
      </c>
      <c r="F95" s="109">
        <f t="shared" si="13"/>
        <v>2088.73</v>
      </c>
      <c r="G95" s="109">
        <f t="shared" si="13"/>
        <v>2321.7600000000002</v>
      </c>
      <c r="H95" s="109">
        <f t="shared" si="13"/>
        <v>2088.73</v>
      </c>
      <c r="I95" s="109">
        <f t="shared" si="13"/>
        <v>4690.49</v>
      </c>
      <c r="J95" s="110">
        <f t="shared" si="13"/>
        <v>5081.7</v>
      </c>
    </row>
    <row r="96" spans="1:10" ht="30" x14ac:dyDescent="0.25">
      <c r="A96" s="31" t="s">
        <v>163</v>
      </c>
      <c r="B96" s="40" t="s">
        <v>128</v>
      </c>
      <c r="C96" s="112"/>
      <c r="D96" s="113"/>
      <c r="E96" s="113"/>
      <c r="F96" s="113"/>
      <c r="G96" s="113"/>
      <c r="H96" s="113"/>
      <c r="I96" s="113"/>
      <c r="J96" s="114"/>
    </row>
    <row r="97" spans="1:10" x14ac:dyDescent="0.25">
      <c r="A97" s="29" t="s">
        <v>112</v>
      </c>
      <c r="B97" s="28" t="s">
        <v>111</v>
      </c>
      <c r="C97" s="106">
        <v>63595.62</v>
      </c>
      <c r="D97" s="107">
        <v>38404.36</v>
      </c>
      <c r="E97" s="107">
        <v>80480.49000000002</v>
      </c>
      <c r="F97" s="107">
        <v>280579.78999999998</v>
      </c>
      <c r="G97" s="107">
        <v>99246.150000000009</v>
      </c>
      <c r="H97" s="107">
        <v>522755.22</v>
      </c>
      <c r="I97" s="107">
        <v>167222.05000000002</v>
      </c>
      <c r="J97" s="108">
        <v>769382.64</v>
      </c>
    </row>
    <row r="98" spans="1:10" x14ac:dyDescent="0.25">
      <c r="A98" s="29" t="s">
        <v>114</v>
      </c>
      <c r="B98" s="28" t="s">
        <v>113</v>
      </c>
      <c r="C98" s="106">
        <v>140.29</v>
      </c>
      <c r="D98" s="107">
        <v>0</v>
      </c>
      <c r="E98" s="107">
        <v>3313.21</v>
      </c>
      <c r="F98" s="107">
        <v>5666.67</v>
      </c>
      <c r="G98" s="107">
        <v>3633.21</v>
      </c>
      <c r="H98" s="107">
        <v>11333.34</v>
      </c>
      <c r="I98" s="107">
        <v>3995.27</v>
      </c>
      <c r="J98" s="108">
        <v>17000</v>
      </c>
    </row>
    <row r="99" spans="1:10" ht="15.75" thickBot="1" x14ac:dyDescent="0.3">
      <c r="A99" s="31" t="s">
        <v>110</v>
      </c>
      <c r="B99" s="34" t="s">
        <v>123</v>
      </c>
      <c r="C99" s="115">
        <f>+C97+C98</f>
        <v>63735.91</v>
      </c>
      <c r="D99" s="116">
        <f t="shared" ref="D99:J99" si="14">+D97+D98</f>
        <v>38404.36</v>
      </c>
      <c r="E99" s="116">
        <f t="shared" si="14"/>
        <v>83793.700000000026</v>
      </c>
      <c r="F99" s="116">
        <f t="shared" si="14"/>
        <v>286246.45999999996</v>
      </c>
      <c r="G99" s="116">
        <f t="shared" si="14"/>
        <v>102879.36000000002</v>
      </c>
      <c r="H99" s="116">
        <f t="shared" si="14"/>
        <v>534088.55999999994</v>
      </c>
      <c r="I99" s="116">
        <f t="shared" si="14"/>
        <v>171217.32</v>
      </c>
      <c r="J99" s="117">
        <f t="shared" si="14"/>
        <v>786382.64</v>
      </c>
    </row>
    <row r="100" spans="1:10" ht="18.75" thickTop="1" thickBot="1" x14ac:dyDescent="0.3">
      <c r="A100" s="41" t="s">
        <v>137</v>
      </c>
      <c r="B100" s="37" t="s">
        <v>140</v>
      </c>
      <c r="C100" s="118"/>
      <c r="D100" s="119">
        <v>0</v>
      </c>
      <c r="E100" s="119"/>
      <c r="F100" s="119">
        <v>0</v>
      </c>
      <c r="G100" s="119"/>
      <c r="H100" s="119">
        <v>0</v>
      </c>
      <c r="I100" s="119"/>
      <c r="J100" s="120">
        <v>0</v>
      </c>
    </row>
    <row r="101" spans="1:10" ht="16.5" thickTop="1" thickBot="1" x14ac:dyDescent="0.3">
      <c r="A101" s="185" t="s">
        <v>132</v>
      </c>
      <c r="B101" s="186"/>
      <c r="C101" s="121">
        <f>+C100+C99+C96+C95+C89+C84+C78</f>
        <v>342907.7</v>
      </c>
      <c r="D101" s="122">
        <f t="shared" ref="D101:J101" si="15">+D100+D99+D96+D95+D89+D84+D78</f>
        <v>192807.39</v>
      </c>
      <c r="E101" s="122">
        <f t="shared" si="15"/>
        <v>455541.49</v>
      </c>
      <c r="F101" s="122">
        <f t="shared" si="15"/>
        <v>859602.97</v>
      </c>
      <c r="G101" s="122">
        <f t="shared" si="15"/>
        <v>628883.82999999996</v>
      </c>
      <c r="H101" s="122">
        <f t="shared" si="15"/>
        <v>1314001.75</v>
      </c>
      <c r="I101" s="122">
        <f t="shared" si="15"/>
        <v>1079144.92</v>
      </c>
      <c r="J101" s="123">
        <f t="shared" si="15"/>
        <v>2326446.6199999996</v>
      </c>
    </row>
    <row r="102" spans="1:10" ht="16.5" thickTop="1" thickBot="1" x14ac:dyDescent="0.3">
      <c r="A102" s="185" t="s">
        <v>157</v>
      </c>
      <c r="B102" s="186"/>
      <c r="C102" s="2"/>
      <c r="D102" s="86">
        <v>3068</v>
      </c>
      <c r="E102" s="3"/>
      <c r="F102" s="86">
        <v>3068</v>
      </c>
      <c r="G102" s="3"/>
      <c r="H102" s="86">
        <v>3068</v>
      </c>
      <c r="I102" s="3"/>
      <c r="J102" s="88">
        <v>3068</v>
      </c>
    </row>
    <row r="103" spans="1:10" ht="16.5" thickTop="1" thickBot="1" x14ac:dyDescent="0.3">
      <c r="A103" s="17"/>
      <c r="B103" s="42"/>
      <c r="C103" s="43"/>
      <c r="D103" s="43"/>
      <c r="E103" s="43"/>
      <c r="F103" s="43"/>
      <c r="G103" s="43"/>
      <c r="H103" s="43"/>
      <c r="I103" s="43"/>
      <c r="J103" s="44"/>
    </row>
    <row r="104" spans="1:10" ht="16.5" thickTop="1" thickBot="1" x14ac:dyDescent="0.3">
      <c r="A104" s="45"/>
      <c r="B104" s="46" t="s">
        <v>129</v>
      </c>
      <c r="C104" s="122">
        <f>+C62-C101</f>
        <v>261752.99999999994</v>
      </c>
      <c r="D104" s="122">
        <f t="shared" ref="D104:J104" si="16">+D62-D101</f>
        <v>96377.669999999984</v>
      </c>
      <c r="E104" s="122">
        <f t="shared" si="16"/>
        <v>258438.45999999996</v>
      </c>
      <c r="F104" s="122">
        <f t="shared" si="16"/>
        <v>360260.5299999998</v>
      </c>
      <c r="G104" s="122">
        <f t="shared" si="16"/>
        <v>208797.64000000013</v>
      </c>
      <c r="H104" s="122">
        <f t="shared" si="16"/>
        <v>446870.3899999999</v>
      </c>
      <c r="I104" s="122">
        <f t="shared" si="16"/>
        <v>429888.89000000013</v>
      </c>
      <c r="J104" s="123">
        <f t="shared" si="16"/>
        <v>476811.84000000032</v>
      </c>
    </row>
    <row r="105" spans="1:10" s="23" customFormat="1" ht="16.5" thickTop="1" thickBot="1" x14ac:dyDescent="0.25">
      <c r="A105" s="45"/>
      <c r="B105" s="46" t="s">
        <v>158</v>
      </c>
      <c r="C105" s="4"/>
      <c r="D105" s="126">
        <f>+D63-D102</f>
        <v>47261.53</v>
      </c>
      <c r="E105" s="5"/>
      <c r="F105" s="126">
        <f>+F63-F102</f>
        <v>47261.53</v>
      </c>
      <c r="G105" s="5"/>
      <c r="H105" s="126">
        <f>+H63-H102</f>
        <v>47261.53</v>
      </c>
      <c r="I105" s="5"/>
      <c r="J105" s="124">
        <f>+J63-J102</f>
        <v>47261.53</v>
      </c>
    </row>
    <row r="106" spans="1:10" s="23" customFormat="1" ht="16.5" thickTop="1" thickBot="1" x14ac:dyDescent="0.3">
      <c r="A106" s="47"/>
      <c r="B106" s="46" t="s">
        <v>134</v>
      </c>
      <c r="C106" s="122">
        <v>0</v>
      </c>
      <c r="D106" s="122">
        <f t="shared" ref="D106:J106" si="17">IF(D104&lt;0,-D104,0)</f>
        <v>0</v>
      </c>
      <c r="E106" s="122">
        <v>0</v>
      </c>
      <c r="F106" s="122">
        <f t="shared" si="17"/>
        <v>0</v>
      </c>
      <c r="G106" s="122">
        <v>0</v>
      </c>
      <c r="H106" s="122">
        <f t="shared" si="17"/>
        <v>0</v>
      </c>
      <c r="I106" s="122">
        <v>0</v>
      </c>
      <c r="J106" s="125">
        <f t="shared" si="17"/>
        <v>0</v>
      </c>
    </row>
    <row r="107" spans="1:10" s="6" customFormat="1" ht="21" customHeight="1" thickTop="1" x14ac:dyDescent="0.2">
      <c r="A107" s="187" t="s">
        <v>145</v>
      </c>
      <c r="B107" s="187"/>
      <c r="C107" s="187"/>
      <c r="D107" s="187"/>
      <c r="E107" s="187"/>
      <c r="F107" s="187"/>
      <c r="G107" s="187"/>
      <c r="H107" s="187"/>
      <c r="I107" s="187"/>
      <c r="J107" s="187"/>
    </row>
    <row r="108" spans="1:10" s="6" customFormat="1" ht="21" customHeight="1" x14ac:dyDescent="0.2">
      <c r="A108" s="188" t="s">
        <v>147</v>
      </c>
      <c r="B108" s="188"/>
      <c r="C108" s="188"/>
      <c r="D108" s="188"/>
      <c r="E108" s="188"/>
      <c r="F108" s="188"/>
      <c r="G108" s="188"/>
      <c r="H108" s="188"/>
      <c r="I108" s="188"/>
      <c r="J108" s="188"/>
    </row>
    <row r="109" spans="1:10" s="6" customFormat="1" ht="21" customHeight="1" x14ac:dyDescent="0.2">
      <c r="A109" s="175" t="s">
        <v>162</v>
      </c>
      <c r="B109" s="175"/>
      <c r="C109" s="175"/>
      <c r="D109" s="175"/>
      <c r="E109" s="175"/>
      <c r="F109" s="175"/>
      <c r="G109" s="175"/>
      <c r="H109" s="175"/>
      <c r="I109" s="175"/>
      <c r="J109" s="175"/>
    </row>
  </sheetData>
  <sheetProtection algorithmName="SHA-512" hashValue="0bouldXav389uhCRU1FFjc3vXEPHN3KDB5NE813UETUSATdFQMqBRQaFMNkuDQC5FuJ3avuOF0h/ruvFhh2jJQ==" saltValue="KNfFlbmYZAEEp8puBHCSWw==" spinCount="100000" sheet="1" objects="1" scenarios="1"/>
  <mergeCells count="31">
    <mergeCell ref="A3:J3"/>
    <mergeCell ref="A4:J4"/>
    <mergeCell ref="A7:J7"/>
    <mergeCell ref="A9:J9"/>
    <mergeCell ref="C65:J65"/>
    <mergeCell ref="B65:B67"/>
    <mergeCell ref="A60:B60"/>
    <mergeCell ref="A5:J5"/>
    <mergeCell ref="B11:B13"/>
    <mergeCell ref="C12:D12"/>
    <mergeCell ref="A61:B61"/>
    <mergeCell ref="A62:B62"/>
    <mergeCell ref="A63:B63"/>
    <mergeCell ref="A8:J8"/>
    <mergeCell ref="A11:A13"/>
    <mergeCell ref="A109:J109"/>
    <mergeCell ref="C11:J11"/>
    <mergeCell ref="A6:J6"/>
    <mergeCell ref="B1:J2"/>
    <mergeCell ref="E12:F12"/>
    <mergeCell ref="G12:H12"/>
    <mergeCell ref="I12:J12"/>
    <mergeCell ref="A101:B101"/>
    <mergeCell ref="A102:B102"/>
    <mergeCell ref="A107:J107"/>
    <mergeCell ref="A108:J108"/>
    <mergeCell ref="C66:D66"/>
    <mergeCell ref="E66:F66"/>
    <mergeCell ref="G66:H66"/>
    <mergeCell ref="I66:J66"/>
    <mergeCell ref="A65:A67"/>
  </mergeCells>
  <pageMargins left="0.31496062992126" right="0.118110236220472" top="0.15748031496063" bottom="0" header="0" footer="0"/>
  <pageSetup paperSize="9" scale="56"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6"/>
  <sheetViews>
    <sheetView showGridLines="0" zoomScale="85" zoomScaleNormal="85" workbookViewId="0">
      <selection activeCell="C17" sqref="C17"/>
    </sheetView>
  </sheetViews>
  <sheetFormatPr defaultColWidth="12.5703125" defaultRowHeight="15" customHeight="1" x14ac:dyDescent="0.25"/>
  <cols>
    <col min="1" max="1" width="15.7109375" style="6" customWidth="1"/>
    <col min="2" max="2" width="65.85546875" style="6" customWidth="1"/>
    <col min="3" max="3" width="37.140625" style="6" customWidth="1"/>
    <col min="4" max="4" width="35.42578125" style="6" bestFit="1" customWidth="1"/>
    <col min="5" max="5" width="34.85546875" style="6" bestFit="1" customWidth="1"/>
    <col min="6" max="6" width="14" style="6" bestFit="1" customWidth="1"/>
    <col min="7" max="7" width="20.85546875" style="7" customWidth="1"/>
    <col min="8" max="8" width="22" style="7" customWidth="1"/>
    <col min="9" max="9" width="20.140625" style="7" customWidth="1"/>
    <col min="10" max="10" width="21.85546875" style="7" customWidth="1"/>
    <col min="11" max="11" width="19.85546875" style="7" customWidth="1"/>
    <col min="12" max="12" width="23" style="7" customWidth="1"/>
    <col min="13" max="13" width="21.7109375" style="7" customWidth="1"/>
    <col min="14" max="14" width="23.5703125" style="7" customWidth="1"/>
    <col min="15" max="16384" width="12.5703125" style="7"/>
  </cols>
  <sheetData>
    <row r="1" spans="1:14" ht="53.45" customHeight="1" x14ac:dyDescent="0.25">
      <c r="A1" s="134"/>
      <c r="B1" s="180" t="s">
        <v>142</v>
      </c>
      <c r="C1" s="180"/>
      <c r="D1" s="180"/>
      <c r="E1" s="180"/>
      <c r="F1" s="180"/>
      <c r="G1" s="180"/>
      <c r="H1" s="180"/>
      <c r="I1" s="180"/>
      <c r="J1" s="180"/>
      <c r="K1" s="180"/>
      <c r="L1" s="180"/>
      <c r="M1" s="180"/>
      <c r="N1" s="180"/>
    </row>
    <row r="2" spans="1:14" ht="16.5" customHeight="1" x14ac:dyDescent="0.25">
      <c r="B2" s="180"/>
      <c r="C2" s="180"/>
      <c r="D2" s="180"/>
      <c r="E2" s="180"/>
      <c r="F2" s="180"/>
      <c r="G2" s="180"/>
      <c r="H2" s="180"/>
      <c r="I2" s="180"/>
      <c r="J2" s="180"/>
      <c r="K2" s="180"/>
      <c r="L2" s="180"/>
      <c r="M2" s="180"/>
      <c r="N2" s="180"/>
    </row>
    <row r="3" spans="1:14" s="23" customFormat="1" ht="30" customHeight="1" x14ac:dyDescent="0.2">
      <c r="A3" s="179" t="s">
        <v>141</v>
      </c>
      <c r="B3" s="179"/>
      <c r="C3" s="179"/>
      <c r="D3" s="179"/>
      <c r="E3" s="179"/>
      <c r="F3" s="179"/>
      <c r="G3" s="179"/>
      <c r="H3" s="179"/>
      <c r="I3" s="179"/>
      <c r="J3" s="179"/>
      <c r="K3" s="179"/>
      <c r="L3" s="179"/>
      <c r="M3" s="179"/>
      <c r="N3" s="179"/>
    </row>
    <row r="4" spans="1:14" s="23" customFormat="1" ht="15" customHeight="1" x14ac:dyDescent="0.2">
      <c r="A4" s="179" t="s">
        <v>146</v>
      </c>
      <c r="B4" s="179"/>
      <c r="C4" s="179"/>
      <c r="D4" s="179"/>
      <c r="E4" s="179"/>
      <c r="F4" s="179"/>
      <c r="G4" s="179"/>
      <c r="H4" s="179"/>
      <c r="I4" s="179"/>
      <c r="J4" s="179"/>
      <c r="K4" s="179"/>
      <c r="L4" s="179"/>
      <c r="M4" s="179"/>
      <c r="N4" s="179"/>
    </row>
    <row r="5" spans="1:14" s="23" customFormat="1" ht="15" customHeight="1" x14ac:dyDescent="0.2">
      <c r="A5" s="194" t="s">
        <v>159</v>
      </c>
      <c r="B5" s="194"/>
      <c r="C5" s="194"/>
      <c r="D5" s="194"/>
      <c r="E5" s="194"/>
      <c r="F5" s="194"/>
      <c r="G5" s="194"/>
      <c r="H5" s="194"/>
      <c r="I5" s="194"/>
      <c r="J5" s="194"/>
      <c r="K5" s="194"/>
      <c r="L5" s="194"/>
      <c r="M5" s="194"/>
      <c r="N5" s="194"/>
    </row>
    <row r="6" spans="1:14" s="23" customFormat="1" ht="15" customHeight="1" x14ac:dyDescent="0.2">
      <c r="A6" s="179" t="s">
        <v>160</v>
      </c>
      <c r="B6" s="179"/>
      <c r="C6" s="179"/>
      <c r="D6" s="179"/>
      <c r="E6" s="179"/>
      <c r="F6" s="179"/>
      <c r="G6" s="179"/>
      <c r="H6" s="179"/>
      <c r="I6" s="179"/>
      <c r="J6" s="179"/>
      <c r="K6" s="179"/>
      <c r="L6" s="179"/>
      <c r="M6" s="179"/>
      <c r="N6" s="179"/>
    </row>
    <row r="7" spans="1:14" s="23" customFormat="1" ht="65.099999999999994" customHeight="1" x14ac:dyDescent="0.2">
      <c r="A7" s="179" t="s">
        <v>149</v>
      </c>
      <c r="B7" s="179"/>
      <c r="C7" s="179"/>
      <c r="D7" s="179"/>
      <c r="E7" s="179"/>
      <c r="F7" s="179"/>
      <c r="G7" s="179"/>
      <c r="H7" s="179"/>
      <c r="I7" s="179"/>
      <c r="J7" s="179"/>
      <c r="K7" s="179"/>
      <c r="L7" s="179"/>
      <c r="M7" s="179"/>
      <c r="N7" s="179"/>
    </row>
    <row r="8" spans="1:14" s="23" customFormat="1" ht="15" customHeight="1" x14ac:dyDescent="0.2">
      <c r="A8" s="179" t="s">
        <v>148</v>
      </c>
      <c r="B8" s="179"/>
      <c r="C8" s="179"/>
      <c r="D8" s="179"/>
      <c r="E8" s="179"/>
      <c r="F8" s="179"/>
      <c r="G8" s="179"/>
      <c r="H8" s="179"/>
      <c r="I8" s="179"/>
      <c r="J8" s="179"/>
      <c r="K8" s="179"/>
      <c r="L8" s="179"/>
      <c r="M8" s="179"/>
      <c r="N8" s="179"/>
    </row>
    <row r="9" spans="1:14" s="23" customFormat="1" ht="15" customHeight="1" x14ac:dyDescent="0.2">
      <c r="A9" s="194" t="s">
        <v>161</v>
      </c>
      <c r="B9" s="194"/>
      <c r="C9" s="194"/>
      <c r="D9" s="194"/>
      <c r="E9" s="194"/>
      <c r="F9" s="194"/>
      <c r="G9" s="194"/>
      <c r="H9" s="194"/>
      <c r="I9" s="194"/>
      <c r="J9" s="194"/>
      <c r="K9" s="194"/>
      <c r="L9" s="194"/>
      <c r="M9" s="194"/>
      <c r="N9" s="194"/>
    </row>
    <row r="10" spans="1:14" s="10" customFormat="1" ht="18.75" customHeight="1" thickBot="1" x14ac:dyDescent="0.3">
      <c r="A10" s="8"/>
      <c r="B10" s="9"/>
      <c r="C10" s="9"/>
      <c r="D10" s="9"/>
      <c r="E10" s="9"/>
      <c r="F10" s="9"/>
      <c r="G10" s="9"/>
      <c r="H10" s="9"/>
      <c r="I10" s="9"/>
      <c r="J10" s="9"/>
      <c r="K10" s="9"/>
      <c r="L10" s="9"/>
      <c r="M10" s="9"/>
      <c r="N10" s="9"/>
    </row>
    <row r="11" spans="1:14" ht="15.6" customHeight="1" thickTop="1" thickBot="1" x14ac:dyDescent="0.3">
      <c r="A11" s="197" t="s">
        <v>130</v>
      </c>
      <c r="B11" s="202" t="s">
        <v>131</v>
      </c>
      <c r="C11" s="202" t="s">
        <v>164</v>
      </c>
      <c r="D11" s="202" t="s">
        <v>165</v>
      </c>
      <c r="E11" s="202" t="s">
        <v>166</v>
      </c>
      <c r="F11" s="202" t="s">
        <v>167</v>
      </c>
      <c r="G11" s="176" t="s">
        <v>3</v>
      </c>
      <c r="H11" s="177"/>
      <c r="I11" s="177"/>
      <c r="J11" s="177"/>
      <c r="K11" s="177"/>
      <c r="L11" s="177"/>
      <c r="M11" s="177"/>
      <c r="N11" s="178"/>
    </row>
    <row r="12" spans="1:14" ht="33" customHeight="1" thickTop="1" thickBot="1" x14ac:dyDescent="0.3">
      <c r="A12" s="206"/>
      <c r="B12" s="198"/>
      <c r="C12" s="198"/>
      <c r="D12" s="198"/>
      <c r="E12" s="198"/>
      <c r="F12" s="198"/>
      <c r="G12" s="204" t="s">
        <v>172</v>
      </c>
      <c r="H12" s="205"/>
      <c r="I12" s="181" t="s">
        <v>173</v>
      </c>
      <c r="J12" s="182"/>
      <c r="K12" s="183" t="s">
        <v>174</v>
      </c>
      <c r="L12" s="182"/>
      <c r="M12" s="183" t="s">
        <v>175</v>
      </c>
      <c r="N12" s="184"/>
    </row>
    <row r="13" spans="1:14" ht="37.5" customHeight="1" thickTop="1" thickBot="1" x14ac:dyDescent="0.3">
      <c r="A13" s="207"/>
      <c r="B13" s="203"/>
      <c r="C13" s="203"/>
      <c r="D13" s="203"/>
      <c r="E13" s="203"/>
      <c r="F13" s="203"/>
      <c r="G13" s="11" t="s">
        <v>139</v>
      </c>
      <c r="H13" s="12" t="s">
        <v>176</v>
      </c>
      <c r="I13" s="13" t="s">
        <v>139</v>
      </c>
      <c r="J13" s="14" t="s">
        <v>151</v>
      </c>
      <c r="K13" s="15" t="s">
        <v>139</v>
      </c>
      <c r="L13" s="14" t="s">
        <v>151</v>
      </c>
      <c r="M13" s="15" t="s">
        <v>139</v>
      </c>
      <c r="N13" s="16" t="s">
        <v>4</v>
      </c>
    </row>
    <row r="14" spans="1:14" s="20" customFormat="1" ht="19.5" customHeight="1" thickTop="1" thickBot="1" x14ac:dyDescent="0.25">
      <c r="A14" s="17"/>
      <c r="B14" s="18" t="s">
        <v>138</v>
      </c>
      <c r="C14" s="18"/>
      <c r="D14" s="18"/>
      <c r="E14" s="18"/>
      <c r="F14" s="18"/>
      <c r="G14" s="48">
        <v>345625.86</v>
      </c>
      <c r="H14" s="49">
        <v>100642.01</v>
      </c>
      <c r="I14" s="19"/>
      <c r="J14" s="19"/>
      <c r="K14" s="19"/>
      <c r="L14" s="19"/>
      <c r="M14" s="19"/>
      <c r="N14" s="19"/>
    </row>
    <row r="15" spans="1:14" s="23" customFormat="1" ht="16.5" thickTop="1" thickBot="1" x14ac:dyDescent="0.25">
      <c r="A15" s="17"/>
      <c r="B15" s="21" t="s">
        <v>152</v>
      </c>
      <c r="C15" s="21"/>
      <c r="D15" s="21"/>
      <c r="E15" s="21"/>
      <c r="F15" s="21"/>
      <c r="G15" s="1"/>
      <c r="H15" s="49">
        <v>50329.53</v>
      </c>
      <c r="I15" s="22"/>
      <c r="J15" s="22"/>
      <c r="K15" s="22"/>
      <c r="L15" s="22"/>
      <c r="M15" s="22"/>
      <c r="N15" s="22"/>
    </row>
    <row r="16" spans="1:14" s="23" customFormat="1" ht="16.5" thickTop="1" thickBot="1" x14ac:dyDescent="0.25">
      <c r="A16" s="17"/>
      <c r="B16" s="24"/>
      <c r="C16" s="24"/>
      <c r="D16" s="24"/>
      <c r="E16" s="24"/>
      <c r="F16" s="24"/>
      <c r="G16" s="25"/>
      <c r="H16" s="25"/>
      <c r="I16" s="26"/>
      <c r="J16" s="26"/>
      <c r="K16" s="26"/>
      <c r="L16" s="26"/>
      <c r="M16" s="26"/>
      <c r="N16" s="26"/>
    </row>
    <row r="17" spans="1:14" s="23" customFormat="1" ht="15.75" thickTop="1" x14ac:dyDescent="0.25">
      <c r="A17" s="135" t="s">
        <v>7</v>
      </c>
      <c r="B17" s="136" t="s">
        <v>6</v>
      </c>
      <c r="C17" s="137"/>
      <c r="D17" s="137"/>
      <c r="E17" s="137"/>
      <c r="F17" s="138"/>
      <c r="G17" s="50">
        <v>10539.39</v>
      </c>
      <c r="H17" s="51">
        <f>SUM(H18:H22)</f>
        <v>9684.01</v>
      </c>
      <c r="I17" s="51">
        <v>22519.11</v>
      </c>
      <c r="J17" s="51">
        <f>SUM(J18:J22)</f>
        <v>12040.43</v>
      </c>
      <c r="K17" s="51">
        <v>51447.25</v>
      </c>
      <c r="L17" s="51">
        <f>SUM(L18:L22)</f>
        <v>42240.43</v>
      </c>
      <c r="M17" s="51">
        <v>67994.84</v>
      </c>
      <c r="N17" s="52">
        <f>SUM(N18:N22)</f>
        <v>76390.429999999993</v>
      </c>
    </row>
    <row r="18" spans="1:14" s="23" customFormat="1" ht="38.25" x14ac:dyDescent="0.25">
      <c r="A18" s="139"/>
      <c r="B18" s="136"/>
      <c r="C18" s="140" t="s">
        <v>187</v>
      </c>
      <c r="D18" s="140" t="s">
        <v>188</v>
      </c>
      <c r="E18" s="140" t="s">
        <v>189</v>
      </c>
      <c r="F18" s="141" t="s">
        <v>190</v>
      </c>
      <c r="G18" s="213"/>
      <c r="H18" s="214">
        <v>52.23</v>
      </c>
      <c r="I18" s="215"/>
      <c r="J18" s="214">
        <v>52.23</v>
      </c>
      <c r="K18" s="215"/>
      <c r="L18" s="214">
        <v>252.23</v>
      </c>
      <c r="M18" s="215"/>
      <c r="N18" s="216">
        <v>452.23</v>
      </c>
    </row>
    <row r="19" spans="1:14" s="23" customFormat="1" ht="38.25" x14ac:dyDescent="0.25">
      <c r="A19" s="139"/>
      <c r="B19" s="136"/>
      <c r="C19" s="223" t="s">
        <v>191</v>
      </c>
      <c r="D19" s="223" t="s">
        <v>188</v>
      </c>
      <c r="E19" s="223" t="s">
        <v>192</v>
      </c>
      <c r="F19" s="224" t="s">
        <v>190</v>
      </c>
      <c r="G19" s="225"/>
      <c r="H19" s="226">
        <v>8688.2000000000007</v>
      </c>
      <c r="I19" s="227"/>
      <c r="J19" s="226">
        <v>10688.2</v>
      </c>
      <c r="K19" s="227"/>
      <c r="L19" s="226">
        <v>21688.2</v>
      </c>
      <c r="M19" s="227"/>
      <c r="N19" s="228">
        <v>36688.199999999997</v>
      </c>
    </row>
    <row r="20" spans="1:14" s="23" customFormat="1" ht="25.5" x14ac:dyDescent="0.25">
      <c r="A20" s="139"/>
      <c r="B20" s="136"/>
      <c r="C20" s="223" t="s">
        <v>193</v>
      </c>
      <c r="D20" s="223" t="s">
        <v>194</v>
      </c>
      <c r="E20" s="223" t="s">
        <v>195</v>
      </c>
      <c r="F20" s="224" t="s">
        <v>190</v>
      </c>
      <c r="G20" s="225"/>
      <c r="H20" s="226">
        <v>0</v>
      </c>
      <c r="I20" s="227"/>
      <c r="J20" s="226">
        <v>0</v>
      </c>
      <c r="K20" s="227"/>
      <c r="L20" s="226">
        <v>50</v>
      </c>
      <c r="M20" s="227"/>
      <c r="N20" s="228">
        <v>50</v>
      </c>
    </row>
    <row r="21" spans="1:14" s="23" customFormat="1" ht="38.25" x14ac:dyDescent="0.25">
      <c r="A21" s="139"/>
      <c r="B21" s="136"/>
      <c r="C21" s="223" t="s">
        <v>196</v>
      </c>
      <c r="D21" s="223" t="s">
        <v>197</v>
      </c>
      <c r="E21" s="223" t="s">
        <v>198</v>
      </c>
      <c r="F21" s="224" t="s">
        <v>190</v>
      </c>
      <c r="G21" s="225"/>
      <c r="H21" s="226">
        <v>0</v>
      </c>
      <c r="I21" s="227"/>
      <c r="J21" s="226">
        <v>0</v>
      </c>
      <c r="K21" s="227"/>
      <c r="L21" s="226">
        <v>100</v>
      </c>
      <c r="M21" s="227"/>
      <c r="N21" s="228">
        <v>200</v>
      </c>
    </row>
    <row r="22" spans="1:14" s="23" customFormat="1" ht="25.5" x14ac:dyDescent="0.25">
      <c r="A22" s="139"/>
      <c r="B22" s="136"/>
      <c r="C22" s="217" t="s">
        <v>199</v>
      </c>
      <c r="D22" s="217" t="s">
        <v>197</v>
      </c>
      <c r="E22" s="217" t="s">
        <v>195</v>
      </c>
      <c r="F22" s="218" t="s">
        <v>190</v>
      </c>
      <c r="G22" s="219"/>
      <c r="H22" s="220">
        <v>943.58</v>
      </c>
      <c r="I22" s="221"/>
      <c r="J22" s="220">
        <v>1300</v>
      </c>
      <c r="K22" s="221"/>
      <c r="L22" s="220">
        <v>20150</v>
      </c>
      <c r="M22" s="221"/>
      <c r="N22" s="222">
        <v>39000</v>
      </c>
    </row>
    <row r="23" spans="1:14" x14ac:dyDescent="0.25">
      <c r="A23" s="139" t="s">
        <v>13</v>
      </c>
      <c r="B23" s="136" t="s">
        <v>12</v>
      </c>
      <c r="C23" s="140"/>
      <c r="D23" s="140"/>
      <c r="E23" s="140"/>
      <c r="F23" s="141"/>
      <c r="G23" s="208"/>
      <c r="H23" s="209">
        <v>0</v>
      </c>
      <c r="I23" s="209">
        <v>53589.75</v>
      </c>
      <c r="J23" s="209">
        <v>56000</v>
      </c>
      <c r="K23" s="209">
        <v>61257.79</v>
      </c>
      <c r="L23" s="209">
        <v>76000</v>
      </c>
      <c r="M23" s="209">
        <v>96622.6</v>
      </c>
      <c r="N23" s="210">
        <v>85387.17</v>
      </c>
    </row>
    <row r="24" spans="1:14" ht="25.5" x14ac:dyDescent="0.25">
      <c r="A24" s="139"/>
      <c r="B24" s="136"/>
      <c r="C24" s="211" t="s">
        <v>200</v>
      </c>
      <c r="D24" s="211" t="s">
        <v>201</v>
      </c>
      <c r="E24" s="211" t="s">
        <v>195</v>
      </c>
      <c r="F24" s="212" t="s">
        <v>190</v>
      </c>
      <c r="G24" s="232"/>
      <c r="H24" s="234">
        <v>0</v>
      </c>
      <c r="I24" s="233"/>
      <c r="J24" s="234">
        <v>56000</v>
      </c>
      <c r="K24" s="233"/>
      <c r="L24" s="234">
        <v>76000</v>
      </c>
      <c r="M24" s="233"/>
      <c r="N24" s="235">
        <v>85387.17</v>
      </c>
    </row>
    <row r="25" spans="1:14" ht="30" x14ac:dyDescent="0.25">
      <c r="A25" s="142" t="s">
        <v>5</v>
      </c>
      <c r="B25" s="143" t="s">
        <v>136</v>
      </c>
      <c r="C25" s="140"/>
      <c r="D25" s="140"/>
      <c r="E25" s="140"/>
      <c r="F25" s="141"/>
      <c r="G25" s="229">
        <f t="shared" ref="G25:N25" si="0">+G17+G23</f>
        <v>10539.39</v>
      </c>
      <c r="H25" s="230">
        <f t="shared" si="0"/>
        <v>9684.01</v>
      </c>
      <c r="I25" s="230">
        <f t="shared" si="0"/>
        <v>76108.86</v>
      </c>
      <c r="J25" s="230">
        <f t="shared" si="0"/>
        <v>68040.429999999993</v>
      </c>
      <c r="K25" s="230">
        <f t="shared" si="0"/>
        <v>112705.04000000001</v>
      </c>
      <c r="L25" s="230">
        <f t="shared" si="0"/>
        <v>118240.43</v>
      </c>
      <c r="M25" s="230">
        <f t="shared" si="0"/>
        <v>164617.44</v>
      </c>
      <c r="N25" s="231">
        <f t="shared" si="0"/>
        <v>161777.59999999998</v>
      </c>
    </row>
    <row r="26" spans="1:14" s="33" customFormat="1" x14ac:dyDescent="0.25">
      <c r="A26" s="139" t="s">
        <v>168</v>
      </c>
      <c r="B26" s="136" t="s">
        <v>14</v>
      </c>
      <c r="C26" s="140"/>
      <c r="D26" s="140"/>
      <c r="E26" s="140"/>
      <c r="F26" s="141"/>
      <c r="G26" s="64">
        <v>2473.44</v>
      </c>
      <c r="H26" s="66">
        <f>SUM(H27:H38)</f>
        <v>0</v>
      </c>
      <c r="I26" s="66">
        <v>18667.28</v>
      </c>
      <c r="J26" s="66">
        <f>SUM(J27:J38)</f>
        <v>55030.83</v>
      </c>
      <c r="K26" s="66">
        <v>25475.5</v>
      </c>
      <c r="L26" s="66">
        <f>SUM(L27:L38)</f>
        <v>57297.490000000005</v>
      </c>
      <c r="M26" s="66">
        <v>52354.89</v>
      </c>
      <c r="N26" s="68">
        <f>SUM(N27:N38)</f>
        <v>126271.1</v>
      </c>
    </row>
    <row r="27" spans="1:14" s="33" customFormat="1" ht="25.5" x14ac:dyDescent="0.25">
      <c r="A27" s="139"/>
      <c r="B27" s="136"/>
      <c r="C27" s="140" t="s">
        <v>202</v>
      </c>
      <c r="D27" s="140" t="s">
        <v>203</v>
      </c>
      <c r="E27" s="140" t="s">
        <v>204</v>
      </c>
      <c r="F27" s="141" t="s">
        <v>190</v>
      </c>
      <c r="G27" s="239"/>
      <c r="H27" s="240">
        <v>0</v>
      </c>
      <c r="I27" s="240"/>
      <c r="J27" s="240">
        <v>88.53</v>
      </c>
      <c r="K27" s="240"/>
      <c r="L27" s="240">
        <v>1888.53</v>
      </c>
      <c r="M27" s="240"/>
      <c r="N27" s="241">
        <v>2782.39</v>
      </c>
    </row>
    <row r="28" spans="1:14" s="33" customFormat="1" ht="25.5" x14ac:dyDescent="0.25">
      <c r="A28" s="139"/>
      <c r="B28" s="136"/>
      <c r="C28" s="223" t="s">
        <v>205</v>
      </c>
      <c r="D28" s="223" t="s">
        <v>206</v>
      </c>
      <c r="E28" s="223" t="s">
        <v>207</v>
      </c>
      <c r="F28" s="224" t="s">
        <v>208</v>
      </c>
      <c r="G28" s="245"/>
      <c r="H28" s="246">
        <v>0</v>
      </c>
      <c r="I28" s="246"/>
      <c r="J28" s="246">
        <v>333.33</v>
      </c>
      <c r="K28" s="246"/>
      <c r="L28" s="246">
        <v>666.66</v>
      </c>
      <c r="M28" s="246"/>
      <c r="N28" s="247">
        <v>1000</v>
      </c>
    </row>
    <row r="29" spans="1:14" s="33" customFormat="1" ht="25.5" x14ac:dyDescent="0.25">
      <c r="A29" s="139"/>
      <c r="B29" s="136"/>
      <c r="C29" s="223" t="s">
        <v>209</v>
      </c>
      <c r="D29" s="223" t="s">
        <v>206</v>
      </c>
      <c r="E29" s="223" t="s">
        <v>195</v>
      </c>
      <c r="F29" s="224" t="s">
        <v>208</v>
      </c>
      <c r="G29" s="245"/>
      <c r="H29" s="246">
        <v>0</v>
      </c>
      <c r="I29" s="246"/>
      <c r="J29" s="246">
        <v>133.33000000000001</v>
      </c>
      <c r="K29" s="246"/>
      <c r="L29" s="246">
        <v>266.66000000000003</v>
      </c>
      <c r="M29" s="246"/>
      <c r="N29" s="247">
        <v>400</v>
      </c>
    </row>
    <row r="30" spans="1:14" s="33" customFormat="1" ht="25.5" x14ac:dyDescent="0.25">
      <c r="A30" s="139"/>
      <c r="B30" s="136"/>
      <c r="C30" s="223" t="s">
        <v>210</v>
      </c>
      <c r="D30" s="223" t="s">
        <v>206</v>
      </c>
      <c r="E30" s="223" t="s">
        <v>211</v>
      </c>
      <c r="F30" s="224" t="s">
        <v>190</v>
      </c>
      <c r="G30" s="245"/>
      <c r="H30" s="246">
        <v>0</v>
      </c>
      <c r="I30" s="246"/>
      <c r="J30" s="246">
        <v>23356.16</v>
      </c>
      <c r="K30" s="246"/>
      <c r="L30" s="246">
        <v>23356.16</v>
      </c>
      <c r="M30" s="246"/>
      <c r="N30" s="247">
        <v>25974.36</v>
      </c>
    </row>
    <row r="31" spans="1:14" s="33" customFormat="1" ht="38.25" x14ac:dyDescent="0.25">
      <c r="A31" s="139"/>
      <c r="B31" s="136"/>
      <c r="C31" s="223" t="s">
        <v>212</v>
      </c>
      <c r="D31" s="223" t="s">
        <v>203</v>
      </c>
      <c r="E31" s="223" t="s">
        <v>204</v>
      </c>
      <c r="F31" s="224" t="s">
        <v>190</v>
      </c>
      <c r="G31" s="245"/>
      <c r="H31" s="246">
        <v>0</v>
      </c>
      <c r="I31" s="246"/>
      <c r="J31" s="246">
        <v>0</v>
      </c>
      <c r="K31" s="246"/>
      <c r="L31" s="246">
        <v>0</v>
      </c>
      <c r="M31" s="246"/>
      <c r="N31" s="247">
        <v>47427</v>
      </c>
    </row>
    <row r="32" spans="1:14" s="33" customFormat="1" ht="25.5" x14ac:dyDescent="0.25">
      <c r="A32" s="139"/>
      <c r="B32" s="136"/>
      <c r="C32" s="223" t="s">
        <v>213</v>
      </c>
      <c r="D32" s="223" t="s">
        <v>203</v>
      </c>
      <c r="E32" s="223" t="s">
        <v>204</v>
      </c>
      <c r="F32" s="224" t="s">
        <v>190</v>
      </c>
      <c r="G32" s="245"/>
      <c r="H32" s="246">
        <v>0</v>
      </c>
      <c r="I32" s="246"/>
      <c r="J32" s="246">
        <v>0</v>
      </c>
      <c r="K32" s="246"/>
      <c r="L32" s="246">
        <v>0</v>
      </c>
      <c r="M32" s="246"/>
      <c r="N32" s="247">
        <v>17065.36</v>
      </c>
    </row>
    <row r="33" spans="1:14" s="33" customFormat="1" ht="25.5" x14ac:dyDescent="0.25">
      <c r="A33" s="139"/>
      <c r="B33" s="136"/>
      <c r="C33" s="223" t="s">
        <v>214</v>
      </c>
      <c r="D33" s="223" t="s">
        <v>203</v>
      </c>
      <c r="E33" s="223" t="s">
        <v>195</v>
      </c>
      <c r="F33" s="224" t="s">
        <v>190</v>
      </c>
      <c r="G33" s="245"/>
      <c r="H33" s="246">
        <v>0</v>
      </c>
      <c r="I33" s="246"/>
      <c r="J33" s="246">
        <v>8226.0300000000007</v>
      </c>
      <c r="K33" s="246"/>
      <c r="L33" s="246">
        <v>8226.0300000000007</v>
      </c>
      <c r="M33" s="246"/>
      <c r="N33" s="247">
        <v>8226.0300000000007</v>
      </c>
    </row>
    <row r="34" spans="1:14" s="33" customFormat="1" ht="25.5" x14ac:dyDescent="0.25">
      <c r="A34" s="139"/>
      <c r="B34" s="136"/>
      <c r="C34" s="223" t="s">
        <v>215</v>
      </c>
      <c r="D34" s="223" t="s">
        <v>203</v>
      </c>
      <c r="E34" s="223" t="s">
        <v>204</v>
      </c>
      <c r="F34" s="224" t="s">
        <v>190</v>
      </c>
      <c r="G34" s="245"/>
      <c r="H34" s="246">
        <v>0</v>
      </c>
      <c r="I34" s="246"/>
      <c r="J34" s="246">
        <v>9.8000000000000007</v>
      </c>
      <c r="K34" s="246"/>
      <c r="L34" s="246">
        <v>9.8000000000000007</v>
      </c>
      <c r="M34" s="246"/>
      <c r="N34" s="247">
        <v>9.8000000000000007</v>
      </c>
    </row>
    <row r="35" spans="1:14" s="33" customFormat="1" ht="25.5" x14ac:dyDescent="0.25">
      <c r="A35" s="139"/>
      <c r="B35" s="136"/>
      <c r="C35" s="223" t="s">
        <v>216</v>
      </c>
      <c r="D35" s="223" t="s">
        <v>203</v>
      </c>
      <c r="E35" s="223" t="s">
        <v>195</v>
      </c>
      <c r="F35" s="224" t="s">
        <v>190</v>
      </c>
      <c r="G35" s="245"/>
      <c r="H35" s="246">
        <v>0</v>
      </c>
      <c r="I35" s="246"/>
      <c r="J35" s="246">
        <v>1670.49</v>
      </c>
      <c r="K35" s="246"/>
      <c r="L35" s="246">
        <v>1670.49</v>
      </c>
      <c r="M35" s="246"/>
      <c r="N35" s="247">
        <v>1800</v>
      </c>
    </row>
    <row r="36" spans="1:14" s="33" customFormat="1" ht="38.25" x14ac:dyDescent="0.25">
      <c r="A36" s="139"/>
      <c r="B36" s="136"/>
      <c r="C36" s="223" t="s">
        <v>217</v>
      </c>
      <c r="D36" s="223" t="s">
        <v>203</v>
      </c>
      <c r="E36" s="223" t="s">
        <v>195</v>
      </c>
      <c r="F36" s="224" t="s">
        <v>190</v>
      </c>
      <c r="G36" s="245"/>
      <c r="H36" s="246">
        <v>0</v>
      </c>
      <c r="I36" s="246"/>
      <c r="J36" s="246">
        <v>8872.32</v>
      </c>
      <c r="K36" s="246"/>
      <c r="L36" s="246">
        <v>8872.32</v>
      </c>
      <c r="M36" s="246"/>
      <c r="N36" s="247">
        <v>8872.32</v>
      </c>
    </row>
    <row r="37" spans="1:14" s="33" customFormat="1" ht="38.25" x14ac:dyDescent="0.25">
      <c r="A37" s="139"/>
      <c r="B37" s="136"/>
      <c r="C37" s="223" t="s">
        <v>218</v>
      </c>
      <c r="D37" s="223" t="s">
        <v>203</v>
      </c>
      <c r="E37" s="223" t="s">
        <v>204</v>
      </c>
      <c r="F37" s="224" t="s">
        <v>190</v>
      </c>
      <c r="G37" s="245"/>
      <c r="H37" s="246">
        <v>0</v>
      </c>
      <c r="I37" s="246"/>
      <c r="J37" s="246">
        <v>0</v>
      </c>
      <c r="K37" s="246"/>
      <c r="L37" s="246">
        <v>0</v>
      </c>
      <c r="M37" s="246"/>
      <c r="N37" s="247">
        <v>373</v>
      </c>
    </row>
    <row r="38" spans="1:14" s="33" customFormat="1" ht="38.25" x14ac:dyDescent="0.25">
      <c r="A38" s="139"/>
      <c r="B38" s="136"/>
      <c r="C38" s="217" t="s">
        <v>219</v>
      </c>
      <c r="D38" s="217" t="s">
        <v>203</v>
      </c>
      <c r="E38" s="217" t="s">
        <v>204</v>
      </c>
      <c r="F38" s="218" t="s">
        <v>190</v>
      </c>
      <c r="G38" s="242"/>
      <c r="H38" s="243">
        <v>0</v>
      </c>
      <c r="I38" s="243"/>
      <c r="J38" s="243">
        <v>12340.84</v>
      </c>
      <c r="K38" s="243"/>
      <c r="L38" s="243">
        <v>12340.84</v>
      </c>
      <c r="M38" s="243"/>
      <c r="N38" s="244">
        <v>12340.84</v>
      </c>
    </row>
    <row r="39" spans="1:14" x14ac:dyDescent="0.25">
      <c r="A39" s="142" t="s">
        <v>15</v>
      </c>
      <c r="B39" s="144" t="s">
        <v>135</v>
      </c>
      <c r="C39" s="140"/>
      <c r="D39" s="140"/>
      <c r="E39" s="140"/>
      <c r="F39" s="141"/>
      <c r="G39" s="229">
        <f>+G26</f>
        <v>2473.44</v>
      </c>
      <c r="H39" s="230">
        <f>+H26</f>
        <v>0</v>
      </c>
      <c r="I39" s="230">
        <f t="shared" ref="I39:N39" si="1">+I26</f>
        <v>18667.28</v>
      </c>
      <c r="J39" s="230">
        <f t="shared" si="1"/>
        <v>55030.83</v>
      </c>
      <c r="K39" s="230">
        <f t="shared" si="1"/>
        <v>25475.5</v>
      </c>
      <c r="L39" s="230">
        <f t="shared" si="1"/>
        <v>57297.490000000005</v>
      </c>
      <c r="M39" s="230">
        <f t="shared" si="1"/>
        <v>52354.89</v>
      </c>
      <c r="N39" s="231">
        <f t="shared" si="1"/>
        <v>126271.1</v>
      </c>
    </row>
    <row r="40" spans="1:14" x14ac:dyDescent="0.25">
      <c r="A40" s="139" t="s">
        <v>22</v>
      </c>
      <c r="B40" s="145" t="s">
        <v>21</v>
      </c>
      <c r="C40" s="140"/>
      <c r="D40" s="140"/>
      <c r="E40" s="140"/>
      <c r="F40" s="141"/>
      <c r="G40" s="64">
        <v>32670.36</v>
      </c>
      <c r="H40" s="66">
        <f>SUM(H41:H50)</f>
        <v>74937.12000000001</v>
      </c>
      <c r="I40" s="66">
        <v>37670.93</v>
      </c>
      <c r="J40" s="66">
        <f>SUM(J41:J50)</f>
        <v>80345.91</v>
      </c>
      <c r="K40" s="66">
        <v>50521.55</v>
      </c>
      <c r="L40" s="66">
        <f>SUM(L41:L50)</f>
        <v>111525.15000000002</v>
      </c>
      <c r="M40" s="66">
        <v>69932.069999999992</v>
      </c>
      <c r="N40" s="68">
        <f>SUM(N41:N50)</f>
        <v>123144.57000000002</v>
      </c>
    </row>
    <row r="41" spans="1:14" ht="25.5" x14ac:dyDescent="0.25">
      <c r="A41" s="139"/>
      <c r="B41" s="145"/>
      <c r="C41" s="140" t="s">
        <v>220</v>
      </c>
      <c r="D41" s="140" t="s">
        <v>221</v>
      </c>
      <c r="E41" s="140" t="s">
        <v>222</v>
      </c>
      <c r="F41" s="141" t="s">
        <v>190</v>
      </c>
      <c r="G41" s="239"/>
      <c r="H41" s="240">
        <v>0</v>
      </c>
      <c r="I41" s="240"/>
      <c r="J41" s="240">
        <v>3789.37</v>
      </c>
      <c r="K41" s="240"/>
      <c r="L41" s="240">
        <v>4000</v>
      </c>
      <c r="M41" s="240"/>
      <c r="N41" s="241">
        <v>4000</v>
      </c>
    </row>
    <row r="42" spans="1:14" ht="25.5" x14ac:dyDescent="0.25">
      <c r="A42" s="139"/>
      <c r="B42" s="145"/>
      <c r="C42" s="223" t="s">
        <v>223</v>
      </c>
      <c r="D42" s="223" t="s">
        <v>221</v>
      </c>
      <c r="E42" s="223" t="s">
        <v>224</v>
      </c>
      <c r="F42" s="224" t="s">
        <v>208</v>
      </c>
      <c r="G42" s="245"/>
      <c r="H42" s="246">
        <v>0</v>
      </c>
      <c r="I42" s="246"/>
      <c r="J42" s="246">
        <v>400</v>
      </c>
      <c r="K42" s="246"/>
      <c r="L42" s="246">
        <v>800</v>
      </c>
      <c r="M42" s="246"/>
      <c r="N42" s="247">
        <v>1200</v>
      </c>
    </row>
    <row r="43" spans="1:14" ht="25.5" x14ac:dyDescent="0.25">
      <c r="A43" s="139"/>
      <c r="B43" s="145"/>
      <c r="C43" s="223" t="s">
        <v>225</v>
      </c>
      <c r="D43" s="223" t="s">
        <v>221</v>
      </c>
      <c r="E43" s="223" t="s">
        <v>224</v>
      </c>
      <c r="F43" s="224" t="s">
        <v>190</v>
      </c>
      <c r="G43" s="245"/>
      <c r="H43" s="246">
        <v>40745.14</v>
      </c>
      <c r="I43" s="246"/>
      <c r="J43" s="246">
        <v>40745.14</v>
      </c>
      <c r="K43" s="246"/>
      <c r="L43" s="246">
        <v>64513.54</v>
      </c>
      <c r="M43" s="246"/>
      <c r="N43" s="247">
        <v>64513.54</v>
      </c>
    </row>
    <row r="44" spans="1:14" ht="25.5" x14ac:dyDescent="0.25">
      <c r="A44" s="139"/>
      <c r="B44" s="145"/>
      <c r="C44" s="223" t="s">
        <v>226</v>
      </c>
      <c r="D44" s="223" t="s">
        <v>227</v>
      </c>
      <c r="E44" s="223" t="s">
        <v>228</v>
      </c>
      <c r="F44" s="224" t="s">
        <v>208</v>
      </c>
      <c r="G44" s="245"/>
      <c r="H44" s="246">
        <v>10.42</v>
      </c>
      <c r="I44" s="246"/>
      <c r="J44" s="246">
        <v>677.08999999999992</v>
      </c>
      <c r="K44" s="246"/>
      <c r="L44" s="246">
        <v>1343.76</v>
      </c>
      <c r="M44" s="246"/>
      <c r="N44" s="247">
        <v>2010.4199999999998</v>
      </c>
    </row>
    <row r="45" spans="1:14" ht="25.5" x14ac:dyDescent="0.25">
      <c r="A45" s="139"/>
      <c r="B45" s="145"/>
      <c r="C45" s="223" t="s">
        <v>229</v>
      </c>
      <c r="D45" s="223" t="s">
        <v>227</v>
      </c>
      <c r="E45" s="223" t="s">
        <v>228</v>
      </c>
      <c r="F45" s="224" t="s">
        <v>208</v>
      </c>
      <c r="G45" s="245"/>
      <c r="H45" s="246">
        <v>1093.9000000000001</v>
      </c>
      <c r="I45" s="246"/>
      <c r="J45" s="246">
        <v>1395.93</v>
      </c>
      <c r="K45" s="246"/>
      <c r="L45" s="246">
        <v>1697.96</v>
      </c>
      <c r="M45" s="246"/>
      <c r="N45" s="247">
        <v>2000</v>
      </c>
    </row>
    <row r="46" spans="1:14" ht="25.5" x14ac:dyDescent="0.25">
      <c r="A46" s="139"/>
      <c r="B46" s="145"/>
      <c r="C46" s="223" t="s">
        <v>230</v>
      </c>
      <c r="D46" s="223" t="s">
        <v>227</v>
      </c>
      <c r="E46" s="223" t="s">
        <v>231</v>
      </c>
      <c r="F46" s="224" t="s">
        <v>208</v>
      </c>
      <c r="G46" s="245"/>
      <c r="H46" s="246">
        <v>33.58</v>
      </c>
      <c r="I46" s="246"/>
      <c r="J46" s="246">
        <v>143.57999999999998</v>
      </c>
      <c r="K46" s="246"/>
      <c r="L46" s="246">
        <v>253.57999999999998</v>
      </c>
      <c r="M46" s="246"/>
      <c r="N46" s="247">
        <v>363.58</v>
      </c>
    </row>
    <row r="47" spans="1:14" ht="25.5" x14ac:dyDescent="0.25">
      <c r="A47" s="139"/>
      <c r="B47" s="145"/>
      <c r="C47" s="223" t="s">
        <v>232</v>
      </c>
      <c r="D47" s="223" t="s">
        <v>233</v>
      </c>
      <c r="E47" s="223" t="s">
        <v>195</v>
      </c>
      <c r="F47" s="224" t="s">
        <v>190</v>
      </c>
      <c r="G47" s="245"/>
      <c r="H47" s="246">
        <v>90.72</v>
      </c>
      <c r="I47" s="246"/>
      <c r="J47" s="246">
        <v>181.44</v>
      </c>
      <c r="K47" s="246"/>
      <c r="L47" s="246">
        <v>272.15999999999997</v>
      </c>
      <c r="M47" s="246"/>
      <c r="N47" s="247">
        <v>362.88</v>
      </c>
    </row>
    <row r="48" spans="1:14" ht="25.5" x14ac:dyDescent="0.25">
      <c r="A48" s="139"/>
      <c r="B48" s="145"/>
      <c r="C48" s="223" t="s">
        <v>234</v>
      </c>
      <c r="D48" s="223" t="s">
        <v>221</v>
      </c>
      <c r="E48" s="223" t="s">
        <v>224</v>
      </c>
      <c r="F48" s="224" t="s">
        <v>190</v>
      </c>
      <c r="G48" s="245"/>
      <c r="H48" s="246">
        <v>7720.8</v>
      </c>
      <c r="I48" s="246"/>
      <c r="J48" s="246">
        <v>7720.8</v>
      </c>
      <c r="K48" s="246"/>
      <c r="L48" s="246">
        <v>7720.8</v>
      </c>
      <c r="M48" s="246"/>
      <c r="N48" s="247">
        <v>17720.8</v>
      </c>
    </row>
    <row r="49" spans="1:14" ht="25.5" x14ac:dyDescent="0.25">
      <c r="A49" s="139"/>
      <c r="B49" s="145"/>
      <c r="C49" s="223" t="s">
        <v>235</v>
      </c>
      <c r="D49" s="223" t="s">
        <v>221</v>
      </c>
      <c r="E49" s="223" t="s">
        <v>224</v>
      </c>
      <c r="F49" s="224" t="s">
        <v>190</v>
      </c>
      <c r="G49" s="245"/>
      <c r="H49" s="246">
        <v>25219.21</v>
      </c>
      <c r="I49" s="246"/>
      <c r="J49" s="246">
        <v>25219.21</v>
      </c>
      <c r="K49" s="246"/>
      <c r="L49" s="246">
        <v>30800</v>
      </c>
      <c r="M49" s="246"/>
      <c r="N49" s="247">
        <v>30800</v>
      </c>
    </row>
    <row r="50" spans="1:14" ht="25.5" x14ac:dyDescent="0.25">
      <c r="A50" s="139"/>
      <c r="B50" s="145"/>
      <c r="C50" s="217" t="s">
        <v>236</v>
      </c>
      <c r="D50" s="217" t="s">
        <v>227</v>
      </c>
      <c r="E50" s="217" t="s">
        <v>195</v>
      </c>
      <c r="F50" s="218" t="s">
        <v>208</v>
      </c>
      <c r="G50" s="242"/>
      <c r="H50" s="243">
        <v>23.35</v>
      </c>
      <c r="I50" s="243"/>
      <c r="J50" s="243">
        <v>73.349999999999994</v>
      </c>
      <c r="K50" s="243"/>
      <c r="L50" s="243">
        <v>123.35</v>
      </c>
      <c r="M50" s="243"/>
      <c r="N50" s="244">
        <v>173.35</v>
      </c>
    </row>
    <row r="51" spans="1:14" ht="30" x14ac:dyDescent="0.25">
      <c r="A51" s="139" t="s">
        <v>24</v>
      </c>
      <c r="B51" s="145" t="s">
        <v>23</v>
      </c>
      <c r="C51" s="140"/>
      <c r="D51" s="140"/>
      <c r="E51" s="140"/>
      <c r="F51" s="141"/>
      <c r="G51" s="248"/>
      <c r="H51" s="249">
        <v>0</v>
      </c>
      <c r="I51" s="249"/>
      <c r="J51" s="249">
        <v>66.67</v>
      </c>
      <c r="K51" s="249"/>
      <c r="L51" s="249">
        <v>133.34</v>
      </c>
      <c r="M51" s="249">
        <v>31.41</v>
      </c>
      <c r="N51" s="250">
        <v>200</v>
      </c>
    </row>
    <row r="52" spans="1:14" ht="38.25" x14ac:dyDescent="0.25">
      <c r="A52" s="139"/>
      <c r="B52" s="145"/>
      <c r="C52" s="211" t="s">
        <v>237</v>
      </c>
      <c r="D52" s="211" t="s">
        <v>238</v>
      </c>
      <c r="E52" s="211" t="s">
        <v>195</v>
      </c>
      <c r="F52" s="212" t="s">
        <v>208</v>
      </c>
      <c r="G52" s="251"/>
      <c r="H52" s="234">
        <v>0</v>
      </c>
      <c r="I52" s="234"/>
      <c r="J52" s="234">
        <v>66.67</v>
      </c>
      <c r="K52" s="234"/>
      <c r="L52" s="234">
        <v>133.34</v>
      </c>
      <c r="M52" s="234"/>
      <c r="N52" s="235">
        <v>200</v>
      </c>
    </row>
    <row r="53" spans="1:14" x14ac:dyDescent="0.25">
      <c r="A53" s="139" t="s">
        <v>26</v>
      </c>
      <c r="B53" s="136" t="s">
        <v>25</v>
      </c>
      <c r="C53" s="140"/>
      <c r="D53" s="140"/>
      <c r="E53" s="140"/>
      <c r="F53" s="141"/>
      <c r="G53" s="248">
        <v>7.0000000000000007E-2</v>
      </c>
      <c r="H53" s="249"/>
      <c r="I53" s="249">
        <v>7.0000000000000007E-2</v>
      </c>
      <c r="J53" s="249"/>
      <c r="K53" s="249">
        <v>7.0000000000000007E-2</v>
      </c>
      <c r="L53" s="249"/>
      <c r="M53" s="249">
        <v>7.0000000000000007E-2</v>
      </c>
      <c r="N53" s="250"/>
    </row>
    <row r="54" spans="1:14" x14ac:dyDescent="0.25">
      <c r="A54" s="139" t="s">
        <v>28</v>
      </c>
      <c r="B54" s="136" t="s">
        <v>27</v>
      </c>
      <c r="C54" s="140"/>
      <c r="D54" s="140"/>
      <c r="E54" s="140"/>
      <c r="F54" s="141"/>
      <c r="G54" s="69"/>
      <c r="H54" s="71"/>
      <c r="I54" s="71"/>
      <c r="J54" s="71"/>
      <c r="K54" s="71"/>
      <c r="L54" s="71"/>
      <c r="M54" s="71"/>
      <c r="N54" s="73"/>
    </row>
    <row r="55" spans="1:14" x14ac:dyDescent="0.25">
      <c r="A55" s="139" t="s">
        <v>30</v>
      </c>
      <c r="B55" s="136" t="s">
        <v>29</v>
      </c>
      <c r="C55" s="140"/>
      <c r="D55" s="140"/>
      <c r="E55" s="140"/>
      <c r="F55" s="141"/>
      <c r="G55" s="69">
        <v>1647.76</v>
      </c>
      <c r="H55" s="71">
        <f>SUM(H56:H58)</f>
        <v>3758.08</v>
      </c>
      <c r="I55" s="71">
        <v>2574.19</v>
      </c>
      <c r="J55" s="71">
        <f>SUM(J56:J58)</f>
        <v>8320</v>
      </c>
      <c r="K55" s="71">
        <v>4799.9000000000005</v>
      </c>
      <c r="L55" s="71">
        <f>SUM(L56:L58)</f>
        <v>8320</v>
      </c>
      <c r="M55" s="71">
        <v>7291.18</v>
      </c>
      <c r="N55" s="73">
        <f>SUM(N56:N58)</f>
        <v>8820</v>
      </c>
    </row>
    <row r="56" spans="1:14" ht="38.25" x14ac:dyDescent="0.25">
      <c r="A56" s="139"/>
      <c r="B56" s="136"/>
      <c r="C56" s="140" t="s">
        <v>239</v>
      </c>
      <c r="D56" s="140" t="s">
        <v>240</v>
      </c>
      <c r="E56" s="140" t="s">
        <v>195</v>
      </c>
      <c r="F56" s="141" t="s">
        <v>190</v>
      </c>
      <c r="G56" s="74"/>
      <c r="H56" s="260">
        <v>0</v>
      </c>
      <c r="I56" s="76"/>
      <c r="J56" s="260">
        <v>0</v>
      </c>
      <c r="K56" s="76"/>
      <c r="L56" s="260">
        <v>0</v>
      </c>
      <c r="M56" s="76"/>
      <c r="N56" s="261">
        <v>500</v>
      </c>
    </row>
    <row r="57" spans="1:14" ht="25.5" x14ac:dyDescent="0.25">
      <c r="A57" s="139"/>
      <c r="B57" s="136"/>
      <c r="C57" s="223" t="s">
        <v>241</v>
      </c>
      <c r="D57" s="223" t="s">
        <v>242</v>
      </c>
      <c r="E57" s="223" t="s">
        <v>243</v>
      </c>
      <c r="F57" s="224" t="s">
        <v>190</v>
      </c>
      <c r="G57" s="266"/>
      <c r="H57" s="267">
        <v>2292.7199999999998</v>
      </c>
      <c r="I57" s="268"/>
      <c r="J57" s="267">
        <v>5000</v>
      </c>
      <c r="K57" s="268"/>
      <c r="L57" s="267">
        <v>5000</v>
      </c>
      <c r="M57" s="268"/>
      <c r="N57" s="269">
        <v>5000</v>
      </c>
    </row>
    <row r="58" spans="1:14" ht="25.5" x14ac:dyDescent="0.25">
      <c r="A58" s="139"/>
      <c r="B58" s="136"/>
      <c r="C58" s="217" t="s">
        <v>244</v>
      </c>
      <c r="D58" s="217" t="s">
        <v>245</v>
      </c>
      <c r="E58" s="217" t="s">
        <v>246</v>
      </c>
      <c r="F58" s="218" t="s">
        <v>190</v>
      </c>
      <c r="G58" s="262"/>
      <c r="H58" s="263">
        <v>1465.36</v>
      </c>
      <c r="I58" s="264"/>
      <c r="J58" s="263">
        <v>3320</v>
      </c>
      <c r="K58" s="264"/>
      <c r="L58" s="263">
        <v>3320</v>
      </c>
      <c r="M58" s="264"/>
      <c r="N58" s="265">
        <v>3320</v>
      </c>
    </row>
    <row r="59" spans="1:14" x14ac:dyDescent="0.25">
      <c r="A59" s="142" t="s">
        <v>20</v>
      </c>
      <c r="B59" s="144" t="s">
        <v>119</v>
      </c>
      <c r="C59" s="140"/>
      <c r="D59" s="140"/>
      <c r="E59" s="140"/>
      <c r="F59" s="141"/>
      <c r="G59" s="229">
        <f t="shared" ref="G59:N59" si="2">+G55+G54+G53+G51+G40</f>
        <v>34318.19</v>
      </c>
      <c r="H59" s="230">
        <f t="shared" si="2"/>
        <v>78695.200000000012</v>
      </c>
      <c r="I59" s="230">
        <f t="shared" si="2"/>
        <v>40245.19</v>
      </c>
      <c r="J59" s="230">
        <f t="shared" si="2"/>
        <v>88732.58</v>
      </c>
      <c r="K59" s="230">
        <f t="shared" si="2"/>
        <v>55321.520000000004</v>
      </c>
      <c r="L59" s="230">
        <f t="shared" si="2"/>
        <v>119978.49000000002</v>
      </c>
      <c r="M59" s="230">
        <f t="shared" si="2"/>
        <v>77254.73</v>
      </c>
      <c r="N59" s="231">
        <f t="shared" si="2"/>
        <v>132164.57</v>
      </c>
    </row>
    <row r="60" spans="1:14" x14ac:dyDescent="0.25">
      <c r="A60" s="139" t="s">
        <v>33</v>
      </c>
      <c r="B60" s="136" t="s">
        <v>32</v>
      </c>
      <c r="C60" s="140"/>
      <c r="D60" s="140"/>
      <c r="E60" s="140"/>
      <c r="F60" s="141"/>
      <c r="G60" s="69"/>
      <c r="H60" s="71"/>
      <c r="I60" s="71"/>
      <c r="J60" s="71"/>
      <c r="K60" s="71"/>
      <c r="L60" s="71"/>
      <c r="M60" s="71"/>
      <c r="N60" s="73"/>
    </row>
    <row r="61" spans="1:14" x14ac:dyDescent="0.25">
      <c r="A61" s="139" t="s">
        <v>34</v>
      </c>
      <c r="B61" s="136" t="s">
        <v>0</v>
      </c>
      <c r="C61" s="140"/>
      <c r="D61" s="140"/>
      <c r="E61" s="140"/>
      <c r="F61" s="141"/>
      <c r="G61" s="69">
        <v>176888.16</v>
      </c>
      <c r="H61" s="71">
        <f>SUM(H62:H76)</f>
        <v>61731.09</v>
      </c>
      <c r="I61" s="71">
        <v>176888.16</v>
      </c>
      <c r="J61" s="71">
        <f>SUM(J62:J76)</f>
        <v>619413.11</v>
      </c>
      <c r="K61" s="71">
        <v>218783.42</v>
      </c>
      <c r="L61" s="71">
        <f>SUM(L62:L76)</f>
        <v>829137.39</v>
      </c>
      <c r="M61" s="71">
        <v>728340.02</v>
      </c>
      <c r="N61" s="73">
        <f>SUM(N62:N76)</f>
        <v>1494803.09</v>
      </c>
    </row>
    <row r="62" spans="1:14" ht="38.25" x14ac:dyDescent="0.25">
      <c r="A62" s="139"/>
      <c r="B62" s="136"/>
      <c r="C62" s="140" t="s">
        <v>247</v>
      </c>
      <c r="D62" s="140" t="s">
        <v>248</v>
      </c>
      <c r="E62" s="140" t="s">
        <v>249</v>
      </c>
      <c r="F62" s="141" t="s">
        <v>190</v>
      </c>
      <c r="G62" s="74"/>
      <c r="H62" s="260">
        <v>0</v>
      </c>
      <c r="I62" s="76"/>
      <c r="J62" s="260">
        <v>0</v>
      </c>
      <c r="K62" s="76"/>
      <c r="L62" s="260">
        <v>14420.42</v>
      </c>
      <c r="M62" s="76"/>
      <c r="N62" s="261">
        <v>14420.42</v>
      </c>
    </row>
    <row r="63" spans="1:14" ht="38.25" x14ac:dyDescent="0.25">
      <c r="A63" s="139"/>
      <c r="B63" s="136"/>
      <c r="C63" s="223" t="s">
        <v>250</v>
      </c>
      <c r="D63" s="223" t="s">
        <v>248</v>
      </c>
      <c r="E63" s="223" t="s">
        <v>249</v>
      </c>
      <c r="F63" s="224" t="s">
        <v>190</v>
      </c>
      <c r="G63" s="266"/>
      <c r="H63" s="267">
        <v>0</v>
      </c>
      <c r="I63" s="268"/>
      <c r="J63" s="267">
        <v>0</v>
      </c>
      <c r="K63" s="268"/>
      <c r="L63" s="267">
        <v>0</v>
      </c>
      <c r="M63" s="268"/>
      <c r="N63" s="269">
        <v>13400</v>
      </c>
    </row>
    <row r="64" spans="1:14" ht="25.5" x14ac:dyDescent="0.25">
      <c r="A64" s="139"/>
      <c r="B64" s="136"/>
      <c r="C64" s="223" t="s">
        <v>251</v>
      </c>
      <c r="D64" s="223" t="s">
        <v>248</v>
      </c>
      <c r="E64" s="223" t="s">
        <v>252</v>
      </c>
      <c r="F64" s="224" t="s">
        <v>190</v>
      </c>
      <c r="G64" s="266"/>
      <c r="H64" s="267">
        <v>58329.09</v>
      </c>
      <c r="I64" s="268"/>
      <c r="J64" s="267">
        <v>62109.689999999995</v>
      </c>
      <c r="K64" s="268"/>
      <c r="L64" s="267">
        <v>169303.29</v>
      </c>
      <c r="M64" s="268"/>
      <c r="N64" s="269">
        <v>181303.29</v>
      </c>
    </row>
    <row r="65" spans="1:14" ht="25.5" x14ac:dyDescent="0.25">
      <c r="A65" s="139"/>
      <c r="B65" s="136"/>
      <c r="C65" s="223" t="s">
        <v>253</v>
      </c>
      <c r="D65" s="223" t="s">
        <v>248</v>
      </c>
      <c r="E65" s="223" t="s">
        <v>252</v>
      </c>
      <c r="F65" s="224" t="s">
        <v>190</v>
      </c>
      <c r="G65" s="266"/>
      <c r="H65" s="267">
        <v>0</v>
      </c>
      <c r="I65" s="268"/>
      <c r="J65" s="267">
        <v>0</v>
      </c>
      <c r="K65" s="268"/>
      <c r="L65" s="267">
        <v>0</v>
      </c>
      <c r="M65" s="268"/>
      <c r="N65" s="269">
        <v>23544</v>
      </c>
    </row>
    <row r="66" spans="1:14" ht="25.5" x14ac:dyDescent="0.25">
      <c r="A66" s="139"/>
      <c r="B66" s="136"/>
      <c r="C66" s="223" t="s">
        <v>254</v>
      </c>
      <c r="D66" s="223" t="s">
        <v>248</v>
      </c>
      <c r="E66" s="223" t="s">
        <v>195</v>
      </c>
      <c r="F66" s="224" t="s">
        <v>190</v>
      </c>
      <c r="G66" s="266"/>
      <c r="H66" s="267">
        <v>0</v>
      </c>
      <c r="I66" s="268"/>
      <c r="J66" s="267">
        <v>240000</v>
      </c>
      <c r="K66" s="268"/>
      <c r="L66" s="267">
        <v>298815.33</v>
      </c>
      <c r="M66" s="268"/>
      <c r="N66" s="269">
        <v>298815.33</v>
      </c>
    </row>
    <row r="67" spans="1:14" ht="63.75" x14ac:dyDescent="0.25">
      <c r="A67" s="139"/>
      <c r="B67" s="136"/>
      <c r="C67" s="223" t="s">
        <v>255</v>
      </c>
      <c r="D67" s="223" t="s">
        <v>256</v>
      </c>
      <c r="E67" s="223" t="s">
        <v>257</v>
      </c>
      <c r="F67" s="224" t="s">
        <v>190</v>
      </c>
      <c r="G67" s="266"/>
      <c r="H67" s="267">
        <v>0</v>
      </c>
      <c r="I67" s="268"/>
      <c r="J67" s="267">
        <v>0</v>
      </c>
      <c r="K67" s="268"/>
      <c r="L67" s="267">
        <v>0</v>
      </c>
      <c r="M67" s="268"/>
      <c r="N67" s="269">
        <v>530611.80000000005</v>
      </c>
    </row>
    <row r="68" spans="1:14" ht="51" x14ac:dyDescent="0.25">
      <c r="A68" s="139"/>
      <c r="B68" s="136"/>
      <c r="C68" s="223" t="s">
        <v>258</v>
      </c>
      <c r="D68" s="223" t="s">
        <v>256</v>
      </c>
      <c r="E68" s="223" t="s">
        <v>257</v>
      </c>
      <c r="F68" s="224" t="s">
        <v>190</v>
      </c>
      <c r="G68" s="266"/>
      <c r="H68" s="267">
        <v>0</v>
      </c>
      <c r="I68" s="268"/>
      <c r="J68" s="267">
        <v>0</v>
      </c>
      <c r="K68" s="268"/>
      <c r="L68" s="267">
        <v>0</v>
      </c>
      <c r="M68" s="268"/>
      <c r="N68" s="269">
        <v>68827.5</v>
      </c>
    </row>
    <row r="69" spans="1:14" ht="51" x14ac:dyDescent="0.25">
      <c r="A69" s="139"/>
      <c r="B69" s="136"/>
      <c r="C69" s="223" t="s">
        <v>259</v>
      </c>
      <c r="D69" s="223" t="s">
        <v>256</v>
      </c>
      <c r="E69" s="223" t="s">
        <v>257</v>
      </c>
      <c r="F69" s="224" t="s">
        <v>190</v>
      </c>
      <c r="G69" s="266"/>
      <c r="H69" s="267">
        <v>0</v>
      </c>
      <c r="I69" s="268"/>
      <c r="J69" s="267">
        <v>50000</v>
      </c>
      <c r="K69" s="268"/>
      <c r="L69" s="267">
        <v>50000</v>
      </c>
      <c r="M69" s="268"/>
      <c r="N69" s="269">
        <v>50000</v>
      </c>
    </row>
    <row r="70" spans="1:14" ht="51" x14ac:dyDescent="0.25">
      <c r="A70" s="139"/>
      <c r="B70" s="136"/>
      <c r="C70" s="223" t="s">
        <v>260</v>
      </c>
      <c r="D70" s="223" t="s">
        <v>256</v>
      </c>
      <c r="E70" s="223" t="s">
        <v>257</v>
      </c>
      <c r="F70" s="224" t="s">
        <v>190</v>
      </c>
      <c r="G70" s="266"/>
      <c r="H70" s="267">
        <v>0</v>
      </c>
      <c r="I70" s="268"/>
      <c r="J70" s="267">
        <v>50000</v>
      </c>
      <c r="K70" s="268"/>
      <c r="L70" s="267">
        <v>50000</v>
      </c>
      <c r="M70" s="268"/>
      <c r="N70" s="269">
        <v>50000</v>
      </c>
    </row>
    <row r="71" spans="1:14" ht="51" x14ac:dyDescent="0.25">
      <c r="A71" s="139"/>
      <c r="B71" s="136"/>
      <c r="C71" s="223" t="s">
        <v>261</v>
      </c>
      <c r="D71" s="223" t="s">
        <v>256</v>
      </c>
      <c r="E71" s="223" t="s">
        <v>257</v>
      </c>
      <c r="F71" s="224" t="s">
        <v>190</v>
      </c>
      <c r="G71" s="266"/>
      <c r="H71" s="267">
        <v>0</v>
      </c>
      <c r="I71" s="268"/>
      <c r="J71" s="267">
        <v>50000</v>
      </c>
      <c r="K71" s="268"/>
      <c r="L71" s="267">
        <v>50000</v>
      </c>
      <c r="M71" s="268"/>
      <c r="N71" s="269">
        <v>50000</v>
      </c>
    </row>
    <row r="72" spans="1:14" ht="38.25" x14ac:dyDescent="0.25">
      <c r="A72" s="139"/>
      <c r="B72" s="136"/>
      <c r="C72" s="223" t="s">
        <v>262</v>
      </c>
      <c r="D72" s="223" t="s">
        <v>256</v>
      </c>
      <c r="E72" s="223" t="s">
        <v>257</v>
      </c>
      <c r="F72" s="224" t="s">
        <v>190</v>
      </c>
      <c r="G72" s="266"/>
      <c r="H72" s="267">
        <v>0</v>
      </c>
      <c r="I72" s="268"/>
      <c r="J72" s="267">
        <v>79922</v>
      </c>
      <c r="K72" s="268"/>
      <c r="L72" s="267">
        <v>79922</v>
      </c>
      <c r="M72" s="268"/>
      <c r="N72" s="269">
        <v>79922</v>
      </c>
    </row>
    <row r="73" spans="1:14" ht="38.25" x14ac:dyDescent="0.25">
      <c r="A73" s="139"/>
      <c r="B73" s="136"/>
      <c r="C73" s="223" t="s">
        <v>263</v>
      </c>
      <c r="D73" s="223" t="s">
        <v>256</v>
      </c>
      <c r="E73" s="223" t="s">
        <v>257</v>
      </c>
      <c r="F73" s="224" t="s">
        <v>190</v>
      </c>
      <c r="G73" s="266"/>
      <c r="H73" s="267">
        <v>3402</v>
      </c>
      <c r="I73" s="268"/>
      <c r="J73" s="267">
        <v>3402</v>
      </c>
      <c r="K73" s="268"/>
      <c r="L73" s="267">
        <v>3402</v>
      </c>
      <c r="M73" s="268"/>
      <c r="N73" s="269">
        <v>3402</v>
      </c>
    </row>
    <row r="74" spans="1:14" ht="38.25" x14ac:dyDescent="0.25">
      <c r="A74" s="139"/>
      <c r="B74" s="136"/>
      <c r="C74" s="223" t="s">
        <v>264</v>
      </c>
      <c r="D74" s="223" t="s">
        <v>256</v>
      </c>
      <c r="E74" s="223" t="s">
        <v>257</v>
      </c>
      <c r="F74" s="224" t="s">
        <v>190</v>
      </c>
      <c r="G74" s="266"/>
      <c r="H74" s="267">
        <v>0</v>
      </c>
      <c r="I74" s="268"/>
      <c r="J74" s="267">
        <v>0</v>
      </c>
      <c r="K74" s="268"/>
      <c r="L74" s="267">
        <v>0</v>
      </c>
      <c r="M74" s="268"/>
      <c r="N74" s="269">
        <v>3928.4</v>
      </c>
    </row>
    <row r="75" spans="1:14" ht="25.5" x14ac:dyDescent="0.25">
      <c r="A75" s="139"/>
      <c r="B75" s="136"/>
      <c r="C75" s="223" t="s">
        <v>265</v>
      </c>
      <c r="D75" s="223" t="s">
        <v>256</v>
      </c>
      <c r="E75" s="223" t="s">
        <v>257</v>
      </c>
      <c r="F75" s="224" t="s">
        <v>190</v>
      </c>
      <c r="G75" s="266"/>
      <c r="H75" s="267">
        <v>0</v>
      </c>
      <c r="I75" s="268"/>
      <c r="J75" s="267">
        <v>0</v>
      </c>
      <c r="K75" s="268"/>
      <c r="L75" s="267">
        <v>0</v>
      </c>
      <c r="M75" s="268"/>
      <c r="N75" s="269">
        <v>13354</v>
      </c>
    </row>
    <row r="76" spans="1:14" ht="38.25" x14ac:dyDescent="0.25">
      <c r="A76" s="139"/>
      <c r="B76" s="136"/>
      <c r="C76" s="217" t="s">
        <v>266</v>
      </c>
      <c r="D76" s="217" t="s">
        <v>256</v>
      </c>
      <c r="E76" s="217" t="s">
        <v>195</v>
      </c>
      <c r="F76" s="218" t="s">
        <v>190</v>
      </c>
      <c r="G76" s="262"/>
      <c r="H76" s="263">
        <v>0</v>
      </c>
      <c r="I76" s="264"/>
      <c r="J76" s="263">
        <v>83979.42</v>
      </c>
      <c r="K76" s="264"/>
      <c r="L76" s="263">
        <v>113274.35</v>
      </c>
      <c r="M76" s="264"/>
      <c r="N76" s="265">
        <v>113274.35</v>
      </c>
    </row>
    <row r="77" spans="1:14" x14ac:dyDescent="0.25">
      <c r="A77" s="139" t="s">
        <v>35</v>
      </c>
      <c r="B77" s="136" t="s">
        <v>1</v>
      </c>
      <c r="C77" s="140"/>
      <c r="D77" s="140"/>
      <c r="E77" s="140"/>
      <c r="F77" s="141"/>
      <c r="G77" s="270"/>
      <c r="H77" s="271"/>
      <c r="I77" s="271"/>
      <c r="J77" s="271"/>
      <c r="K77" s="271"/>
      <c r="L77" s="271"/>
      <c r="M77" s="271"/>
      <c r="N77" s="272"/>
    </row>
    <row r="78" spans="1:14" x14ac:dyDescent="0.25">
      <c r="A78" s="139" t="s">
        <v>37</v>
      </c>
      <c r="B78" s="136" t="s">
        <v>36</v>
      </c>
      <c r="C78" s="140"/>
      <c r="D78" s="140"/>
      <c r="E78" s="140"/>
      <c r="F78" s="141"/>
      <c r="G78" s="64"/>
      <c r="H78" s="66">
        <v>7250</v>
      </c>
      <c r="I78" s="66"/>
      <c r="J78" s="66">
        <v>7250</v>
      </c>
      <c r="K78" s="66"/>
      <c r="L78" s="66">
        <v>7250</v>
      </c>
      <c r="M78" s="66"/>
      <c r="N78" s="68">
        <v>7250</v>
      </c>
    </row>
    <row r="79" spans="1:14" ht="25.5" x14ac:dyDescent="0.25">
      <c r="A79" s="139"/>
      <c r="B79" s="136"/>
      <c r="C79" s="211" t="s">
        <v>267</v>
      </c>
      <c r="D79" s="211" t="s">
        <v>268</v>
      </c>
      <c r="E79" s="211" t="s">
        <v>195</v>
      </c>
      <c r="F79" s="212" t="s">
        <v>190</v>
      </c>
      <c r="G79" s="236"/>
      <c r="H79" s="237">
        <v>7250</v>
      </c>
      <c r="I79" s="237"/>
      <c r="J79" s="237">
        <v>7250</v>
      </c>
      <c r="K79" s="237"/>
      <c r="L79" s="237">
        <v>7250</v>
      </c>
      <c r="M79" s="237"/>
      <c r="N79" s="238">
        <v>7250</v>
      </c>
    </row>
    <row r="80" spans="1:14" x14ac:dyDescent="0.25">
      <c r="A80" s="139" t="s">
        <v>38</v>
      </c>
      <c r="B80" s="136" t="s">
        <v>2</v>
      </c>
      <c r="C80" s="140"/>
      <c r="D80" s="140"/>
      <c r="E80" s="140"/>
      <c r="F80" s="141"/>
      <c r="G80" s="248">
        <v>2073.39</v>
      </c>
      <c r="H80" s="249">
        <v>10097.459999999999</v>
      </c>
      <c r="I80" s="249">
        <v>5753.01</v>
      </c>
      <c r="J80" s="249">
        <v>12097.46</v>
      </c>
      <c r="K80" s="249">
        <v>5753.01</v>
      </c>
      <c r="L80" s="249">
        <v>12097.46</v>
      </c>
      <c r="M80" s="249">
        <v>7860.77</v>
      </c>
      <c r="N80" s="250">
        <v>12097.46</v>
      </c>
    </row>
    <row r="81" spans="1:14" ht="25.5" x14ac:dyDescent="0.25">
      <c r="A81" s="139"/>
      <c r="B81" s="136"/>
      <c r="C81" s="211" t="s">
        <v>269</v>
      </c>
      <c r="D81" s="211" t="s">
        <v>270</v>
      </c>
      <c r="E81" s="211" t="s">
        <v>195</v>
      </c>
      <c r="F81" s="212" t="s">
        <v>190</v>
      </c>
      <c r="G81" s="251"/>
      <c r="H81" s="234">
        <v>10097.459999999999</v>
      </c>
      <c r="I81" s="234"/>
      <c r="J81" s="234">
        <v>12097.46</v>
      </c>
      <c r="K81" s="234"/>
      <c r="L81" s="234">
        <v>12097.46</v>
      </c>
      <c r="M81" s="234"/>
      <c r="N81" s="235">
        <v>12097.46</v>
      </c>
    </row>
    <row r="82" spans="1:14" x14ac:dyDescent="0.25">
      <c r="A82" s="142" t="s">
        <v>31</v>
      </c>
      <c r="B82" s="144" t="s">
        <v>118</v>
      </c>
      <c r="C82" s="140"/>
      <c r="D82" s="140"/>
      <c r="E82" s="140"/>
      <c r="F82" s="141"/>
      <c r="G82" s="229">
        <f t="shared" ref="G82:N82" si="3">+G80+G78+G77+G61+G60</f>
        <v>178961.55000000002</v>
      </c>
      <c r="H82" s="230">
        <f t="shared" si="3"/>
        <v>79078.549999999988</v>
      </c>
      <c r="I82" s="230">
        <f t="shared" si="3"/>
        <v>182641.17</v>
      </c>
      <c r="J82" s="230">
        <f t="shared" si="3"/>
        <v>638760.56999999995</v>
      </c>
      <c r="K82" s="230">
        <f t="shared" si="3"/>
        <v>224536.43000000002</v>
      </c>
      <c r="L82" s="230">
        <f t="shared" si="3"/>
        <v>848484.85</v>
      </c>
      <c r="M82" s="230">
        <f t="shared" si="3"/>
        <v>736200.79</v>
      </c>
      <c r="N82" s="231">
        <f t="shared" si="3"/>
        <v>1514150.55</v>
      </c>
    </row>
    <row r="83" spans="1:14" x14ac:dyDescent="0.25">
      <c r="A83" s="139" t="s">
        <v>41</v>
      </c>
      <c r="B83" s="136" t="s">
        <v>40</v>
      </c>
      <c r="C83" s="140"/>
      <c r="D83" s="140"/>
      <c r="E83" s="140"/>
      <c r="F83" s="141"/>
      <c r="G83" s="69"/>
      <c r="H83" s="71"/>
      <c r="I83" s="71"/>
      <c r="J83" s="71"/>
      <c r="K83" s="71"/>
      <c r="L83" s="71"/>
      <c r="M83" s="71"/>
      <c r="N83" s="73"/>
    </row>
    <row r="84" spans="1:14" x14ac:dyDescent="0.25">
      <c r="A84" s="139" t="s">
        <v>43</v>
      </c>
      <c r="B84" s="136" t="s">
        <v>42</v>
      </c>
      <c r="C84" s="140"/>
      <c r="D84" s="140"/>
      <c r="E84" s="140"/>
      <c r="F84" s="141"/>
      <c r="G84" s="69"/>
      <c r="H84" s="71"/>
      <c r="I84" s="71"/>
      <c r="J84" s="71"/>
      <c r="K84" s="71"/>
      <c r="L84" s="71"/>
      <c r="M84" s="71"/>
      <c r="N84" s="73"/>
    </row>
    <row r="85" spans="1:14" x14ac:dyDescent="0.25">
      <c r="A85" s="139" t="s">
        <v>45</v>
      </c>
      <c r="B85" s="136" t="s">
        <v>44</v>
      </c>
      <c r="C85" s="140"/>
      <c r="D85" s="140"/>
      <c r="E85" s="140"/>
      <c r="F85" s="141"/>
      <c r="G85" s="69"/>
      <c r="H85" s="71"/>
      <c r="I85" s="71"/>
      <c r="J85" s="71"/>
      <c r="K85" s="71"/>
      <c r="L85" s="71"/>
      <c r="M85" s="71"/>
      <c r="N85" s="73"/>
    </row>
    <row r="86" spans="1:14" x14ac:dyDescent="0.25">
      <c r="A86" s="139" t="s">
        <v>47</v>
      </c>
      <c r="B86" s="136" t="s">
        <v>46</v>
      </c>
      <c r="C86" s="140"/>
      <c r="D86" s="140"/>
      <c r="E86" s="140"/>
      <c r="F86" s="141"/>
      <c r="G86" s="69"/>
      <c r="H86" s="71"/>
      <c r="I86" s="71"/>
      <c r="J86" s="71"/>
      <c r="K86" s="71"/>
      <c r="L86" s="71"/>
      <c r="M86" s="71"/>
      <c r="N86" s="73"/>
    </row>
    <row r="87" spans="1:14" x14ac:dyDescent="0.25">
      <c r="A87" s="142" t="s">
        <v>39</v>
      </c>
      <c r="B87" s="143" t="s">
        <v>117</v>
      </c>
      <c r="C87" s="140"/>
      <c r="D87" s="140"/>
      <c r="E87" s="140"/>
      <c r="F87" s="141"/>
      <c r="G87" s="61">
        <f t="shared" ref="G87:N87" si="4">+G86+G85+G84+G83</f>
        <v>0</v>
      </c>
      <c r="H87" s="62">
        <f t="shared" si="4"/>
        <v>0</v>
      </c>
      <c r="I87" s="62">
        <f t="shared" si="4"/>
        <v>0</v>
      </c>
      <c r="J87" s="62">
        <f t="shared" si="4"/>
        <v>0</v>
      </c>
      <c r="K87" s="62">
        <f t="shared" si="4"/>
        <v>0</v>
      </c>
      <c r="L87" s="62">
        <f t="shared" si="4"/>
        <v>0</v>
      </c>
      <c r="M87" s="62">
        <f t="shared" si="4"/>
        <v>0</v>
      </c>
      <c r="N87" s="63">
        <f t="shared" si="4"/>
        <v>0</v>
      </c>
    </row>
    <row r="88" spans="1:14" x14ac:dyDescent="0.25">
      <c r="A88" s="139" t="s">
        <v>50</v>
      </c>
      <c r="B88" s="136" t="s">
        <v>49</v>
      </c>
      <c r="C88" s="140"/>
      <c r="D88" s="140"/>
      <c r="E88" s="140"/>
      <c r="F88" s="141"/>
      <c r="G88" s="69"/>
      <c r="H88" s="71"/>
      <c r="I88" s="71"/>
      <c r="J88" s="71"/>
      <c r="K88" s="71"/>
      <c r="L88" s="71"/>
      <c r="M88" s="71"/>
      <c r="N88" s="73"/>
    </row>
    <row r="89" spans="1:14" x14ac:dyDescent="0.25">
      <c r="A89" s="139" t="s">
        <v>52</v>
      </c>
      <c r="B89" s="136" t="s">
        <v>51</v>
      </c>
      <c r="C89" s="140"/>
      <c r="D89" s="140"/>
      <c r="E89" s="140"/>
      <c r="F89" s="141"/>
      <c r="G89" s="69"/>
      <c r="H89" s="71"/>
      <c r="I89" s="71"/>
      <c r="J89" s="71"/>
      <c r="K89" s="71"/>
      <c r="L89" s="71"/>
      <c r="M89" s="71"/>
      <c r="N89" s="73"/>
    </row>
    <row r="90" spans="1:14" x14ac:dyDescent="0.25">
      <c r="A90" s="139" t="s">
        <v>54</v>
      </c>
      <c r="B90" s="136" t="s">
        <v>53</v>
      </c>
      <c r="C90" s="140"/>
      <c r="D90" s="140"/>
      <c r="E90" s="140"/>
      <c r="F90" s="141"/>
      <c r="G90" s="69"/>
      <c r="H90" s="71"/>
      <c r="I90" s="71"/>
      <c r="J90" s="71"/>
      <c r="K90" s="71"/>
      <c r="L90" s="71"/>
      <c r="M90" s="71"/>
      <c r="N90" s="73"/>
    </row>
    <row r="91" spans="1:14" x14ac:dyDescent="0.25">
      <c r="A91" s="139" t="s">
        <v>56</v>
      </c>
      <c r="B91" s="136" t="s">
        <v>55</v>
      </c>
      <c r="C91" s="140"/>
      <c r="D91" s="140"/>
      <c r="E91" s="140"/>
      <c r="F91" s="141"/>
      <c r="G91" s="69"/>
      <c r="H91" s="71"/>
      <c r="I91" s="71"/>
      <c r="J91" s="71"/>
      <c r="K91" s="71"/>
      <c r="L91" s="71"/>
      <c r="M91" s="71"/>
      <c r="N91" s="73"/>
    </row>
    <row r="92" spans="1:14" x14ac:dyDescent="0.25">
      <c r="A92" s="142" t="s">
        <v>48</v>
      </c>
      <c r="B92" s="144" t="s">
        <v>116</v>
      </c>
      <c r="C92" s="140"/>
      <c r="D92" s="140"/>
      <c r="E92" s="140"/>
      <c r="F92" s="141"/>
      <c r="G92" s="61">
        <f t="shared" ref="G92:N92" si="5">+G91+G90+G89+G88</f>
        <v>0</v>
      </c>
      <c r="H92" s="62">
        <f t="shared" si="5"/>
        <v>0</v>
      </c>
      <c r="I92" s="62">
        <f t="shared" si="5"/>
        <v>0</v>
      </c>
      <c r="J92" s="62">
        <f t="shared" si="5"/>
        <v>0</v>
      </c>
      <c r="K92" s="62">
        <f t="shared" si="5"/>
        <v>0</v>
      </c>
      <c r="L92" s="62">
        <f t="shared" si="5"/>
        <v>0</v>
      </c>
      <c r="M92" s="62">
        <f t="shared" si="5"/>
        <v>0</v>
      </c>
      <c r="N92" s="63">
        <f t="shared" si="5"/>
        <v>0</v>
      </c>
    </row>
    <row r="93" spans="1:14" x14ac:dyDescent="0.25">
      <c r="A93" s="139" t="s">
        <v>59</v>
      </c>
      <c r="B93" s="136" t="s">
        <v>58</v>
      </c>
      <c r="C93" s="140"/>
      <c r="D93" s="140"/>
      <c r="E93" s="140"/>
      <c r="F93" s="141"/>
      <c r="G93" s="69">
        <v>30602.89</v>
      </c>
      <c r="H93" s="71">
        <f>SUM(H94:H100)</f>
        <v>21085.289999999997</v>
      </c>
      <c r="I93" s="71">
        <v>46378.37999999999</v>
      </c>
      <c r="J93" s="71">
        <f>SUM(J94:J100)</f>
        <v>262990.40999999997</v>
      </c>
      <c r="K93" s="71">
        <v>69021.849999999991</v>
      </c>
      <c r="L93" s="71">
        <f>SUM(L94:L100)</f>
        <v>504895.53</v>
      </c>
      <c r="M93" s="71">
        <v>127984.82999999999</v>
      </c>
      <c r="N93" s="73">
        <f>SUM(N94:N100)</f>
        <v>751252.63</v>
      </c>
    </row>
    <row r="94" spans="1:14" ht="38.25" x14ac:dyDescent="0.25">
      <c r="A94" s="139"/>
      <c r="B94" s="136"/>
      <c r="C94" s="140" t="s">
        <v>271</v>
      </c>
      <c r="D94" s="140" t="s">
        <v>272</v>
      </c>
      <c r="E94" s="140" t="s">
        <v>195</v>
      </c>
      <c r="F94" s="141" t="s">
        <v>273</v>
      </c>
      <c r="G94" s="74"/>
      <c r="H94" s="260">
        <v>1113.58</v>
      </c>
      <c r="I94" s="76"/>
      <c r="J94" s="260">
        <v>3779.5099999999998</v>
      </c>
      <c r="K94" s="76"/>
      <c r="L94" s="260">
        <v>6445.44</v>
      </c>
      <c r="M94" s="76"/>
      <c r="N94" s="261">
        <v>10000</v>
      </c>
    </row>
    <row r="95" spans="1:14" ht="25.5" x14ac:dyDescent="0.25">
      <c r="A95" s="139"/>
      <c r="B95" s="136"/>
      <c r="C95" s="223" t="s">
        <v>274</v>
      </c>
      <c r="D95" s="223" t="s">
        <v>275</v>
      </c>
      <c r="E95" s="223" t="s">
        <v>195</v>
      </c>
      <c r="F95" s="224" t="s">
        <v>273</v>
      </c>
      <c r="G95" s="266"/>
      <c r="H95" s="267">
        <v>4366.3999999999996</v>
      </c>
      <c r="I95" s="268"/>
      <c r="J95" s="267">
        <v>15056.48</v>
      </c>
      <c r="K95" s="268"/>
      <c r="L95" s="267">
        <v>25746.559999999998</v>
      </c>
      <c r="M95" s="268"/>
      <c r="N95" s="269">
        <v>40000</v>
      </c>
    </row>
    <row r="96" spans="1:14" ht="25.5" x14ac:dyDescent="0.25">
      <c r="A96" s="139"/>
      <c r="B96" s="136"/>
      <c r="C96" s="223" t="s">
        <v>276</v>
      </c>
      <c r="D96" s="223" t="s">
        <v>277</v>
      </c>
      <c r="E96" s="223" t="s">
        <v>195</v>
      </c>
      <c r="F96" s="224" t="s">
        <v>190</v>
      </c>
      <c r="G96" s="266"/>
      <c r="H96" s="267">
        <v>56.76</v>
      </c>
      <c r="I96" s="268"/>
      <c r="J96" s="267">
        <v>113.52</v>
      </c>
      <c r="K96" s="268"/>
      <c r="L96" s="267">
        <v>170.28</v>
      </c>
      <c r="M96" s="268"/>
      <c r="N96" s="269">
        <v>227.04</v>
      </c>
    </row>
    <row r="97" spans="1:14" ht="25.5" x14ac:dyDescent="0.25">
      <c r="A97" s="139"/>
      <c r="B97" s="136"/>
      <c r="C97" s="223" t="s">
        <v>278</v>
      </c>
      <c r="D97" s="223" t="s">
        <v>279</v>
      </c>
      <c r="E97" s="223" t="s">
        <v>280</v>
      </c>
      <c r="F97" s="224" t="s">
        <v>208</v>
      </c>
      <c r="G97" s="266"/>
      <c r="H97" s="267">
        <v>0</v>
      </c>
      <c r="I97" s="268"/>
      <c r="J97" s="267">
        <v>6666.67</v>
      </c>
      <c r="K97" s="268"/>
      <c r="L97" s="267">
        <v>13333.34</v>
      </c>
      <c r="M97" s="268"/>
      <c r="N97" s="269">
        <v>20000</v>
      </c>
    </row>
    <row r="98" spans="1:14" ht="38.25" x14ac:dyDescent="0.25">
      <c r="A98" s="139"/>
      <c r="B98" s="136"/>
      <c r="C98" s="223" t="s">
        <v>281</v>
      </c>
      <c r="D98" s="223" t="s">
        <v>282</v>
      </c>
      <c r="E98" s="223" t="s">
        <v>195</v>
      </c>
      <c r="F98" s="224" t="s">
        <v>208</v>
      </c>
      <c r="G98" s="266"/>
      <c r="H98" s="267">
        <v>0</v>
      </c>
      <c r="I98" s="268"/>
      <c r="J98" s="267">
        <v>166666.67000000001</v>
      </c>
      <c r="K98" s="268"/>
      <c r="L98" s="267">
        <v>333333.34000000003</v>
      </c>
      <c r="M98" s="268"/>
      <c r="N98" s="269">
        <v>500000</v>
      </c>
    </row>
    <row r="99" spans="1:14" ht="25.5" x14ac:dyDescent="0.25">
      <c r="A99" s="139"/>
      <c r="B99" s="136"/>
      <c r="C99" s="223" t="s">
        <v>283</v>
      </c>
      <c r="D99" s="223" t="s">
        <v>284</v>
      </c>
      <c r="E99" s="223" t="s">
        <v>285</v>
      </c>
      <c r="F99" s="224" t="s">
        <v>208</v>
      </c>
      <c r="G99" s="266"/>
      <c r="H99" s="267">
        <v>15522.96</v>
      </c>
      <c r="I99" s="268"/>
      <c r="J99" s="267">
        <v>70348.639999999999</v>
      </c>
      <c r="K99" s="268"/>
      <c r="L99" s="267">
        <v>125174.32</v>
      </c>
      <c r="M99" s="268"/>
      <c r="N99" s="269">
        <v>180000</v>
      </c>
    </row>
    <row r="100" spans="1:14" ht="25.5" x14ac:dyDescent="0.25">
      <c r="A100" s="139"/>
      <c r="B100" s="136"/>
      <c r="C100" s="217" t="s">
        <v>286</v>
      </c>
      <c r="D100" s="217" t="s">
        <v>287</v>
      </c>
      <c r="E100" s="217" t="s">
        <v>288</v>
      </c>
      <c r="F100" s="218" t="s">
        <v>208</v>
      </c>
      <c r="G100" s="262"/>
      <c r="H100" s="263">
        <v>25.59</v>
      </c>
      <c r="I100" s="264"/>
      <c r="J100" s="263">
        <v>358.91999999999996</v>
      </c>
      <c r="K100" s="264"/>
      <c r="L100" s="263">
        <v>692.25</v>
      </c>
      <c r="M100" s="264"/>
      <c r="N100" s="265">
        <v>1025.5899999999999</v>
      </c>
    </row>
    <row r="101" spans="1:14" x14ac:dyDescent="0.25">
      <c r="A101" s="139" t="s">
        <v>61</v>
      </c>
      <c r="B101" s="136" t="s">
        <v>60</v>
      </c>
      <c r="C101" s="140"/>
      <c r="D101" s="140"/>
      <c r="E101" s="140"/>
      <c r="F101" s="141"/>
      <c r="G101" s="270">
        <v>2139.38</v>
      </c>
      <c r="H101" s="271">
        <f>SUM(H102:H104)</f>
        <v>0</v>
      </c>
      <c r="I101" s="271">
        <v>4313.21</v>
      </c>
      <c r="J101" s="271">
        <f>SUM(J102:J104)</f>
        <v>5666.67</v>
      </c>
      <c r="K101" s="271">
        <v>4995.2700000000004</v>
      </c>
      <c r="L101" s="271">
        <f>SUM(L102:L104)</f>
        <v>11333.34</v>
      </c>
      <c r="M101" s="271">
        <v>4995.2700000000004</v>
      </c>
      <c r="N101" s="272">
        <f>SUM(N102:N104)</f>
        <v>17000</v>
      </c>
    </row>
    <row r="102" spans="1:14" ht="25.5" x14ac:dyDescent="0.25">
      <c r="A102" s="139"/>
      <c r="B102" s="136"/>
      <c r="C102" s="140" t="s">
        <v>289</v>
      </c>
      <c r="D102" s="140" t="s">
        <v>290</v>
      </c>
      <c r="E102" s="140" t="s">
        <v>195</v>
      </c>
      <c r="F102" s="141" t="s">
        <v>208</v>
      </c>
      <c r="G102" s="256"/>
      <c r="H102" s="257">
        <v>0</v>
      </c>
      <c r="I102" s="258"/>
      <c r="J102" s="257">
        <v>1666.67</v>
      </c>
      <c r="K102" s="258"/>
      <c r="L102" s="257">
        <v>3333.34</v>
      </c>
      <c r="M102" s="258"/>
      <c r="N102" s="259">
        <v>5000</v>
      </c>
    </row>
    <row r="103" spans="1:14" ht="38.25" x14ac:dyDescent="0.25">
      <c r="A103" s="139"/>
      <c r="B103" s="136"/>
      <c r="C103" s="223" t="s">
        <v>291</v>
      </c>
      <c r="D103" s="223" t="s">
        <v>292</v>
      </c>
      <c r="E103" s="223" t="s">
        <v>195</v>
      </c>
      <c r="F103" s="224" t="s">
        <v>208</v>
      </c>
      <c r="G103" s="266"/>
      <c r="H103" s="267">
        <v>0</v>
      </c>
      <c r="I103" s="268"/>
      <c r="J103" s="267">
        <v>3333.33</v>
      </c>
      <c r="K103" s="268"/>
      <c r="L103" s="267">
        <v>6666.66</v>
      </c>
      <c r="M103" s="268"/>
      <c r="N103" s="269">
        <v>10000</v>
      </c>
    </row>
    <row r="104" spans="1:14" ht="25.5" x14ac:dyDescent="0.25">
      <c r="A104" s="139"/>
      <c r="B104" s="136"/>
      <c r="C104" s="217" t="s">
        <v>293</v>
      </c>
      <c r="D104" s="217" t="s">
        <v>290</v>
      </c>
      <c r="E104" s="217" t="s">
        <v>195</v>
      </c>
      <c r="F104" s="218" t="s">
        <v>208</v>
      </c>
      <c r="G104" s="262"/>
      <c r="H104" s="263">
        <v>0</v>
      </c>
      <c r="I104" s="264"/>
      <c r="J104" s="263">
        <v>666.67</v>
      </c>
      <c r="K104" s="264"/>
      <c r="L104" s="263">
        <v>1333.34</v>
      </c>
      <c r="M104" s="264"/>
      <c r="N104" s="265">
        <v>2000</v>
      </c>
    </row>
    <row r="105" spans="1:14" ht="15.75" thickBot="1" x14ac:dyDescent="0.3">
      <c r="A105" s="142" t="s">
        <v>57</v>
      </c>
      <c r="B105" s="143" t="s">
        <v>115</v>
      </c>
      <c r="C105" s="146"/>
      <c r="D105" s="146"/>
      <c r="E105" s="146"/>
      <c r="F105" s="147"/>
      <c r="G105" s="273">
        <f t="shared" ref="G105:N105" si="6">+G101+G93</f>
        <v>32742.27</v>
      </c>
      <c r="H105" s="274">
        <f t="shared" si="6"/>
        <v>21085.289999999997</v>
      </c>
      <c r="I105" s="274">
        <f t="shared" si="6"/>
        <v>50691.589999999989</v>
      </c>
      <c r="J105" s="274">
        <f t="shared" si="6"/>
        <v>268657.07999999996</v>
      </c>
      <c r="K105" s="274">
        <f t="shared" si="6"/>
        <v>74017.119999999995</v>
      </c>
      <c r="L105" s="274">
        <f t="shared" si="6"/>
        <v>516228.87000000005</v>
      </c>
      <c r="M105" s="274">
        <f t="shared" si="6"/>
        <v>132980.09999999998</v>
      </c>
      <c r="N105" s="275">
        <f t="shared" si="6"/>
        <v>768252.63</v>
      </c>
    </row>
    <row r="106" spans="1:14" ht="18.75" thickTop="1" thickBot="1" x14ac:dyDescent="0.3">
      <c r="A106" s="148" t="s">
        <v>121</v>
      </c>
      <c r="B106" s="37" t="s">
        <v>140</v>
      </c>
      <c r="C106" s="37"/>
      <c r="D106" s="37"/>
      <c r="E106" s="37"/>
      <c r="F106" s="37"/>
      <c r="G106" s="79"/>
      <c r="H106" s="80">
        <v>0</v>
      </c>
      <c r="I106" s="80"/>
      <c r="J106" s="80">
        <v>0</v>
      </c>
      <c r="K106" s="81"/>
      <c r="L106" s="81">
        <v>0</v>
      </c>
      <c r="M106" s="81"/>
      <c r="N106" s="82">
        <v>0</v>
      </c>
    </row>
    <row r="107" spans="1:14" s="23" customFormat="1" ht="16.5" thickTop="1" thickBot="1" x14ac:dyDescent="0.3">
      <c r="A107" s="200" t="s">
        <v>150</v>
      </c>
      <c r="B107" s="201"/>
      <c r="C107" s="127"/>
      <c r="D107" s="127"/>
      <c r="E107" s="127"/>
      <c r="F107" s="127"/>
      <c r="G107" s="83">
        <f t="shared" ref="G107:N107" si="7">+G106+G105+G92+G87+G82+G59+G39+G25</f>
        <v>259034.84000000003</v>
      </c>
      <c r="H107" s="84">
        <f t="shared" si="7"/>
        <v>188543.05</v>
      </c>
      <c r="I107" s="84">
        <f t="shared" si="7"/>
        <v>368354.08999999997</v>
      </c>
      <c r="J107" s="84">
        <f t="shared" si="7"/>
        <v>1119221.4899999998</v>
      </c>
      <c r="K107" s="84">
        <f t="shared" si="7"/>
        <v>492055.6100000001</v>
      </c>
      <c r="L107" s="84">
        <f t="shared" si="7"/>
        <v>1660230.13</v>
      </c>
      <c r="M107" s="84">
        <f t="shared" si="7"/>
        <v>1163407.95</v>
      </c>
      <c r="N107" s="85">
        <f t="shared" si="7"/>
        <v>2702616.45</v>
      </c>
    </row>
    <row r="108" spans="1:14" ht="16.5" thickTop="1" thickBot="1" x14ac:dyDescent="0.3">
      <c r="A108" s="185" t="s">
        <v>155</v>
      </c>
      <c r="B108" s="186"/>
      <c r="C108" s="128"/>
      <c r="D108" s="128"/>
      <c r="E108" s="128"/>
      <c r="F108" s="128"/>
      <c r="G108" s="2"/>
      <c r="H108" s="86">
        <v>0</v>
      </c>
      <c r="I108" s="3"/>
      <c r="J108" s="86">
        <v>0</v>
      </c>
      <c r="K108" s="3"/>
      <c r="L108" s="86">
        <v>0</v>
      </c>
      <c r="M108" s="3"/>
      <c r="N108" s="88">
        <v>0</v>
      </c>
    </row>
    <row r="109" spans="1:14" ht="16.5" thickTop="1" thickBot="1" x14ac:dyDescent="0.3">
      <c r="A109" s="200" t="s">
        <v>133</v>
      </c>
      <c r="B109" s="201"/>
      <c r="C109" s="127"/>
      <c r="D109" s="127"/>
      <c r="E109" s="127"/>
      <c r="F109" s="127"/>
      <c r="G109" s="83">
        <f>+G107+G14</f>
        <v>604660.69999999995</v>
      </c>
      <c r="H109" s="84">
        <f>+H107+H14</f>
        <v>289185.06</v>
      </c>
      <c r="I109" s="84">
        <f>+I107+G14</f>
        <v>713979.95</v>
      </c>
      <c r="J109" s="84">
        <f>+J107+H14</f>
        <v>1219863.4999999998</v>
      </c>
      <c r="K109" s="84">
        <f>+K107+G14</f>
        <v>837681.47000000009</v>
      </c>
      <c r="L109" s="84">
        <f>+L107+H14</f>
        <v>1760872.14</v>
      </c>
      <c r="M109" s="84">
        <f>+M107+G14</f>
        <v>1509033.81</v>
      </c>
      <c r="N109" s="85">
        <f>+N107+H14</f>
        <v>2803258.46</v>
      </c>
    </row>
    <row r="110" spans="1:14" ht="16.5" thickTop="1" thickBot="1" x14ac:dyDescent="0.3">
      <c r="A110" s="185" t="s">
        <v>156</v>
      </c>
      <c r="B110" s="186"/>
      <c r="C110" s="128"/>
      <c r="D110" s="128"/>
      <c r="E110" s="128"/>
      <c r="F110" s="128"/>
      <c r="G110" s="2"/>
      <c r="H110" s="87">
        <f>+H108+$H15</f>
        <v>50329.53</v>
      </c>
      <c r="I110" s="3"/>
      <c r="J110" s="87">
        <f>+J108+$H15</f>
        <v>50329.53</v>
      </c>
      <c r="K110" s="3"/>
      <c r="L110" s="87">
        <f>+L108+$H15</f>
        <v>50329.53</v>
      </c>
      <c r="M110" s="3"/>
      <c r="N110" s="87">
        <f>+N108+$H15</f>
        <v>50329.53</v>
      </c>
    </row>
    <row r="111" spans="1:14" ht="18.95" customHeight="1" thickTop="1" thickBot="1" x14ac:dyDescent="0.3">
      <c r="B111" s="39"/>
      <c r="C111" s="39"/>
      <c r="D111" s="39"/>
      <c r="E111" s="39"/>
      <c r="F111" s="39"/>
      <c r="G111" s="38"/>
      <c r="H111" s="38"/>
      <c r="I111" s="38"/>
      <c r="J111" s="38"/>
      <c r="K111" s="38"/>
      <c r="L111" s="38"/>
      <c r="M111" s="38"/>
      <c r="N111" s="38"/>
    </row>
    <row r="112" spans="1:14" ht="21" customHeight="1" thickTop="1" thickBot="1" x14ac:dyDescent="0.3">
      <c r="A112" s="197" t="s">
        <v>130</v>
      </c>
      <c r="B112" s="202" t="s">
        <v>131</v>
      </c>
      <c r="C112" s="202" t="s">
        <v>164</v>
      </c>
      <c r="D112" s="202" t="s">
        <v>165</v>
      </c>
      <c r="E112" s="202" t="s">
        <v>166</v>
      </c>
      <c r="F112" s="197" t="s">
        <v>167</v>
      </c>
      <c r="G112" s="195" t="s">
        <v>122</v>
      </c>
      <c r="H112" s="195"/>
      <c r="I112" s="195"/>
      <c r="J112" s="195"/>
      <c r="K112" s="195"/>
      <c r="L112" s="195"/>
      <c r="M112" s="195"/>
      <c r="N112" s="196"/>
    </row>
    <row r="113" spans="1:14" ht="33" customHeight="1" thickTop="1" x14ac:dyDescent="0.25">
      <c r="A113" s="206"/>
      <c r="B113" s="198"/>
      <c r="C113" s="198"/>
      <c r="D113" s="198"/>
      <c r="E113" s="198"/>
      <c r="F113" s="198"/>
      <c r="G113" s="189" t="s">
        <v>172</v>
      </c>
      <c r="H113" s="190"/>
      <c r="I113" s="181" t="s">
        <v>173</v>
      </c>
      <c r="J113" s="182"/>
      <c r="K113" s="183" t="s">
        <v>174</v>
      </c>
      <c r="L113" s="182"/>
      <c r="M113" s="183" t="s">
        <v>175</v>
      </c>
      <c r="N113" s="184"/>
    </row>
    <row r="114" spans="1:14" ht="37.5" customHeight="1" thickBot="1" x14ac:dyDescent="0.3">
      <c r="A114" s="207"/>
      <c r="B114" s="203"/>
      <c r="C114" s="203"/>
      <c r="D114" s="203"/>
      <c r="E114" s="203"/>
      <c r="F114" s="199"/>
      <c r="G114" s="15" t="s">
        <v>139</v>
      </c>
      <c r="H114" s="14" t="s">
        <v>177</v>
      </c>
      <c r="I114" s="15" t="s">
        <v>139</v>
      </c>
      <c r="J114" s="14" t="s">
        <v>151</v>
      </c>
      <c r="K114" s="15" t="s">
        <v>139</v>
      </c>
      <c r="L114" s="14" t="s">
        <v>151</v>
      </c>
      <c r="M114" s="15" t="s">
        <v>139</v>
      </c>
      <c r="N114" s="16" t="s">
        <v>4</v>
      </c>
    </row>
    <row r="115" spans="1:14" ht="15.75" thickTop="1" x14ac:dyDescent="0.25">
      <c r="A115" s="139" t="s">
        <v>64</v>
      </c>
      <c r="B115" s="136" t="s">
        <v>63</v>
      </c>
      <c r="C115" s="137"/>
      <c r="D115" s="137"/>
      <c r="E115" s="137"/>
      <c r="F115" s="149"/>
      <c r="G115" s="150">
        <v>13823.78</v>
      </c>
      <c r="H115" s="151">
        <f>SUM(H116:H122)</f>
        <v>32417.899999999998</v>
      </c>
      <c r="I115" s="151">
        <v>27874.740000000005</v>
      </c>
      <c r="J115" s="151">
        <f>SUM(J116:J122)</f>
        <v>56242.760000000009</v>
      </c>
      <c r="K115" s="151">
        <v>45439.520000000004</v>
      </c>
      <c r="L115" s="151">
        <f>SUM(L116:L122)</f>
        <v>82593.289999999994</v>
      </c>
      <c r="M115" s="151">
        <v>71234.16</v>
      </c>
      <c r="N115" s="152">
        <f>SUM(N116:N122)</f>
        <v>107127.33</v>
      </c>
    </row>
    <row r="116" spans="1:14" ht="25.5" x14ac:dyDescent="0.25">
      <c r="A116" s="139"/>
      <c r="B116" s="136"/>
      <c r="C116" s="140" t="s">
        <v>294</v>
      </c>
      <c r="D116" s="140" t="s">
        <v>295</v>
      </c>
      <c r="E116" s="140" t="s">
        <v>195</v>
      </c>
      <c r="F116" s="153" t="s">
        <v>273</v>
      </c>
      <c r="G116" s="256"/>
      <c r="H116" s="257">
        <v>10211.31</v>
      </c>
      <c r="I116" s="258"/>
      <c r="J116" s="257">
        <v>23251.11</v>
      </c>
      <c r="K116" s="258"/>
      <c r="L116" s="257">
        <v>36290.909999999996</v>
      </c>
      <c r="M116" s="258"/>
      <c r="N116" s="259">
        <v>53677.32</v>
      </c>
    </row>
    <row r="117" spans="1:14" ht="51" x14ac:dyDescent="0.25">
      <c r="A117" s="139"/>
      <c r="B117" s="136"/>
      <c r="C117" s="223" t="s">
        <v>296</v>
      </c>
      <c r="D117" s="223" t="s">
        <v>295</v>
      </c>
      <c r="E117" s="223" t="s">
        <v>297</v>
      </c>
      <c r="F117" s="282" t="s">
        <v>190</v>
      </c>
      <c r="G117" s="266"/>
      <c r="H117" s="267">
        <v>2292.7199999999998</v>
      </c>
      <c r="I117" s="268"/>
      <c r="J117" s="267">
        <v>8467.0499999999993</v>
      </c>
      <c r="K117" s="268"/>
      <c r="L117" s="267">
        <v>8467.0499999999993</v>
      </c>
      <c r="M117" s="268"/>
      <c r="N117" s="269">
        <v>8467.0499999999993</v>
      </c>
    </row>
    <row r="118" spans="1:14" ht="25.5" x14ac:dyDescent="0.25">
      <c r="A118" s="139"/>
      <c r="B118" s="136"/>
      <c r="C118" s="223" t="s">
        <v>298</v>
      </c>
      <c r="D118" s="223" t="s">
        <v>299</v>
      </c>
      <c r="E118" s="223" t="s">
        <v>300</v>
      </c>
      <c r="F118" s="282" t="s">
        <v>273</v>
      </c>
      <c r="G118" s="266"/>
      <c r="H118" s="267">
        <v>3145.77</v>
      </c>
      <c r="I118" s="268"/>
      <c r="J118" s="267">
        <v>7756.5</v>
      </c>
      <c r="K118" s="268"/>
      <c r="L118" s="267">
        <v>12367.23</v>
      </c>
      <c r="M118" s="268"/>
      <c r="N118" s="269">
        <v>18514.86</v>
      </c>
    </row>
    <row r="119" spans="1:14" ht="51" x14ac:dyDescent="0.25">
      <c r="A119" s="139"/>
      <c r="B119" s="136"/>
      <c r="C119" s="223" t="s">
        <v>301</v>
      </c>
      <c r="D119" s="223" t="s">
        <v>295</v>
      </c>
      <c r="E119" s="223" t="s">
        <v>297</v>
      </c>
      <c r="F119" s="282" t="s">
        <v>190</v>
      </c>
      <c r="G119" s="266"/>
      <c r="H119" s="267">
        <v>0</v>
      </c>
      <c r="I119" s="268"/>
      <c r="J119" s="267">
        <v>0</v>
      </c>
      <c r="K119" s="268"/>
      <c r="L119" s="267">
        <v>1000</v>
      </c>
      <c r="M119" s="268"/>
      <c r="N119" s="269">
        <v>2000</v>
      </c>
    </row>
    <row r="120" spans="1:14" ht="38.25" x14ac:dyDescent="0.25">
      <c r="A120" s="139"/>
      <c r="B120" s="136"/>
      <c r="C120" s="223" t="s">
        <v>302</v>
      </c>
      <c r="D120" s="223" t="s">
        <v>295</v>
      </c>
      <c r="E120" s="223" t="s">
        <v>303</v>
      </c>
      <c r="F120" s="282" t="s">
        <v>190</v>
      </c>
      <c r="G120" s="266"/>
      <c r="H120" s="267">
        <v>9988.44</v>
      </c>
      <c r="I120" s="268"/>
      <c r="J120" s="267">
        <v>9988.44</v>
      </c>
      <c r="K120" s="268"/>
      <c r="L120" s="267">
        <v>9988.44</v>
      </c>
      <c r="M120" s="268"/>
      <c r="N120" s="269">
        <v>9988.44</v>
      </c>
    </row>
    <row r="121" spans="1:14" ht="38.25" x14ac:dyDescent="0.25">
      <c r="A121" s="139"/>
      <c r="B121" s="136"/>
      <c r="C121" s="223" t="s">
        <v>304</v>
      </c>
      <c r="D121" s="223" t="s">
        <v>295</v>
      </c>
      <c r="E121" s="223" t="s">
        <v>303</v>
      </c>
      <c r="F121" s="282" t="s">
        <v>190</v>
      </c>
      <c r="G121" s="266"/>
      <c r="H121" s="267">
        <v>6779.66</v>
      </c>
      <c r="I121" s="268"/>
      <c r="J121" s="267">
        <v>6779.66</v>
      </c>
      <c r="K121" s="268"/>
      <c r="L121" s="267">
        <v>12679.66</v>
      </c>
      <c r="M121" s="268"/>
      <c r="N121" s="269">
        <v>12679.66</v>
      </c>
    </row>
    <row r="122" spans="1:14" ht="25.5" x14ac:dyDescent="0.25">
      <c r="A122" s="139"/>
      <c r="B122" s="136"/>
      <c r="C122" s="217" t="s">
        <v>305</v>
      </c>
      <c r="D122" s="217" t="s">
        <v>295</v>
      </c>
      <c r="E122" s="217" t="s">
        <v>195</v>
      </c>
      <c r="F122" s="281" t="s">
        <v>190</v>
      </c>
      <c r="G122" s="262"/>
      <c r="H122" s="263">
        <v>0</v>
      </c>
      <c r="I122" s="264"/>
      <c r="J122" s="263">
        <v>0</v>
      </c>
      <c r="K122" s="264"/>
      <c r="L122" s="263">
        <v>1800</v>
      </c>
      <c r="M122" s="264"/>
      <c r="N122" s="265">
        <v>1800</v>
      </c>
    </row>
    <row r="123" spans="1:14" x14ac:dyDescent="0.25">
      <c r="A123" s="139" t="s">
        <v>66</v>
      </c>
      <c r="B123" s="136" t="s">
        <v>65</v>
      </c>
      <c r="C123" s="140"/>
      <c r="D123" s="140"/>
      <c r="E123" s="140"/>
      <c r="F123" s="153"/>
      <c r="G123" s="270">
        <v>1363.36</v>
      </c>
      <c r="H123" s="271">
        <f>SUM(H124:H128)</f>
        <v>1490.81</v>
      </c>
      <c r="I123" s="271">
        <v>2624.44</v>
      </c>
      <c r="J123" s="271">
        <f>SUM(J124:J128)</f>
        <v>3958.4700000000003</v>
      </c>
      <c r="K123" s="271">
        <v>3798.38</v>
      </c>
      <c r="L123" s="271">
        <f>SUM(L124:L128)</f>
        <v>6226.1299999999992</v>
      </c>
      <c r="M123" s="271">
        <v>8474.25</v>
      </c>
      <c r="N123" s="272">
        <f>SUM(N124:N128)</f>
        <v>8929.25</v>
      </c>
    </row>
    <row r="124" spans="1:14" ht="38.25" x14ac:dyDescent="0.25">
      <c r="A124" s="139"/>
      <c r="B124" s="136"/>
      <c r="C124" s="140" t="s">
        <v>306</v>
      </c>
      <c r="D124" s="140" t="s">
        <v>307</v>
      </c>
      <c r="E124" s="140" t="s">
        <v>195</v>
      </c>
      <c r="F124" s="153" t="s">
        <v>190</v>
      </c>
      <c r="G124" s="256"/>
      <c r="H124" s="257">
        <v>459.1</v>
      </c>
      <c r="I124" s="258"/>
      <c r="J124" s="257">
        <v>887.1</v>
      </c>
      <c r="K124" s="258"/>
      <c r="L124" s="257">
        <v>1315.1</v>
      </c>
      <c r="M124" s="258"/>
      <c r="N124" s="259">
        <v>1743.1</v>
      </c>
    </row>
    <row r="125" spans="1:14" ht="25.5" x14ac:dyDescent="0.25">
      <c r="A125" s="139"/>
      <c r="B125" s="136"/>
      <c r="C125" s="223" t="s">
        <v>308</v>
      </c>
      <c r="D125" s="223" t="s">
        <v>309</v>
      </c>
      <c r="E125" s="223" t="s">
        <v>195</v>
      </c>
      <c r="F125" s="282" t="s">
        <v>208</v>
      </c>
      <c r="G125" s="266"/>
      <c r="H125" s="267">
        <v>0</v>
      </c>
      <c r="I125" s="268"/>
      <c r="J125" s="267">
        <v>333.33</v>
      </c>
      <c r="K125" s="268"/>
      <c r="L125" s="267">
        <v>666.66</v>
      </c>
      <c r="M125" s="268"/>
      <c r="N125" s="269">
        <v>1000</v>
      </c>
    </row>
    <row r="126" spans="1:14" ht="38.25" x14ac:dyDescent="0.25">
      <c r="A126" s="139"/>
      <c r="B126" s="136"/>
      <c r="C126" s="223" t="s">
        <v>310</v>
      </c>
      <c r="D126" s="223" t="s">
        <v>311</v>
      </c>
      <c r="E126" s="223" t="s">
        <v>312</v>
      </c>
      <c r="F126" s="282" t="s">
        <v>190</v>
      </c>
      <c r="G126" s="266"/>
      <c r="H126" s="267">
        <v>0</v>
      </c>
      <c r="I126" s="268"/>
      <c r="J126" s="267">
        <v>250</v>
      </c>
      <c r="K126" s="268"/>
      <c r="L126" s="267">
        <v>300</v>
      </c>
      <c r="M126" s="268"/>
      <c r="N126" s="269">
        <v>300</v>
      </c>
    </row>
    <row r="127" spans="1:14" ht="25.5" x14ac:dyDescent="0.25">
      <c r="A127" s="139"/>
      <c r="B127" s="136"/>
      <c r="C127" s="223" t="s">
        <v>313</v>
      </c>
      <c r="D127" s="223" t="s">
        <v>314</v>
      </c>
      <c r="E127" s="223" t="s">
        <v>315</v>
      </c>
      <c r="F127" s="282" t="s">
        <v>190</v>
      </c>
      <c r="G127" s="266"/>
      <c r="H127" s="267">
        <v>150.15</v>
      </c>
      <c r="I127" s="268"/>
      <c r="J127" s="267">
        <v>150.15</v>
      </c>
      <c r="K127" s="268"/>
      <c r="L127" s="267">
        <v>150.15</v>
      </c>
      <c r="M127" s="268"/>
      <c r="N127" s="269">
        <v>150.15</v>
      </c>
    </row>
    <row r="128" spans="1:14" ht="25.5" x14ac:dyDescent="0.25">
      <c r="A128" s="139"/>
      <c r="B128" s="136"/>
      <c r="C128" s="217" t="s">
        <v>316</v>
      </c>
      <c r="D128" s="217" t="s">
        <v>307</v>
      </c>
      <c r="E128" s="217" t="s">
        <v>195</v>
      </c>
      <c r="F128" s="281" t="s">
        <v>273</v>
      </c>
      <c r="G128" s="262"/>
      <c r="H128" s="263">
        <v>881.56</v>
      </c>
      <c r="I128" s="264"/>
      <c r="J128" s="263">
        <v>2337.89</v>
      </c>
      <c r="K128" s="264"/>
      <c r="L128" s="263">
        <v>3794.22</v>
      </c>
      <c r="M128" s="264"/>
      <c r="N128" s="265">
        <v>5736</v>
      </c>
    </row>
    <row r="129" spans="1:14" x14ac:dyDescent="0.25">
      <c r="A129" s="139" t="s">
        <v>68</v>
      </c>
      <c r="B129" s="136" t="s">
        <v>67</v>
      </c>
      <c r="C129" s="140"/>
      <c r="D129" s="140"/>
      <c r="E129" s="140"/>
      <c r="F129" s="153"/>
      <c r="G129" s="283">
        <v>31145.71</v>
      </c>
      <c r="H129" s="284">
        <f>SUM(H130:H172)</f>
        <v>35939.24</v>
      </c>
      <c r="I129" s="284">
        <v>77959.439999999988</v>
      </c>
      <c r="J129" s="284">
        <f>SUM(J130:J172)</f>
        <v>100806.83</v>
      </c>
      <c r="K129" s="284">
        <v>104344.19999999998</v>
      </c>
      <c r="L129" s="284">
        <f>SUM(L130:L172)</f>
        <v>145413.36000000002</v>
      </c>
      <c r="M129" s="284">
        <v>150884.12999999998</v>
      </c>
      <c r="N129" s="285">
        <f>SUM(N130:N172)</f>
        <v>214177.36</v>
      </c>
    </row>
    <row r="130" spans="1:14" ht="25.5" x14ac:dyDescent="0.25">
      <c r="A130" s="139"/>
      <c r="B130" s="136"/>
      <c r="C130" s="140" t="s">
        <v>317</v>
      </c>
      <c r="D130" s="140" t="s">
        <v>318</v>
      </c>
      <c r="E130" s="140" t="s">
        <v>195</v>
      </c>
      <c r="F130" s="153" t="s">
        <v>190</v>
      </c>
      <c r="G130" s="286"/>
      <c r="H130" s="287">
        <v>5401.08</v>
      </c>
      <c r="I130" s="288"/>
      <c r="J130" s="287">
        <v>10436.4</v>
      </c>
      <c r="K130" s="288"/>
      <c r="L130" s="287">
        <v>15471.72</v>
      </c>
      <c r="M130" s="288"/>
      <c r="N130" s="289">
        <v>20507.04</v>
      </c>
    </row>
    <row r="131" spans="1:14" x14ac:dyDescent="0.25">
      <c r="A131" s="139"/>
      <c r="B131" s="136"/>
      <c r="C131" s="223" t="s">
        <v>319</v>
      </c>
      <c r="D131" s="223" t="s">
        <v>320</v>
      </c>
      <c r="E131" s="223" t="s">
        <v>321</v>
      </c>
      <c r="F131" s="282" t="s">
        <v>208</v>
      </c>
      <c r="G131" s="294"/>
      <c r="H131" s="295">
        <v>165.5</v>
      </c>
      <c r="I131" s="296"/>
      <c r="J131" s="295">
        <v>229.64</v>
      </c>
      <c r="K131" s="296"/>
      <c r="L131" s="295">
        <v>293.77999999999997</v>
      </c>
      <c r="M131" s="296"/>
      <c r="N131" s="297">
        <v>357.93</v>
      </c>
    </row>
    <row r="132" spans="1:14" ht="38.25" x14ac:dyDescent="0.25">
      <c r="A132" s="139"/>
      <c r="B132" s="136"/>
      <c r="C132" s="223" t="s">
        <v>322</v>
      </c>
      <c r="D132" s="223" t="s">
        <v>323</v>
      </c>
      <c r="E132" s="223" t="s">
        <v>324</v>
      </c>
      <c r="F132" s="282" t="s">
        <v>208</v>
      </c>
      <c r="G132" s="294"/>
      <c r="H132" s="295">
        <v>5407.26</v>
      </c>
      <c r="I132" s="296"/>
      <c r="J132" s="295">
        <v>11909.78</v>
      </c>
      <c r="K132" s="296"/>
      <c r="L132" s="295">
        <v>18412.300000000003</v>
      </c>
      <c r="M132" s="296"/>
      <c r="N132" s="297">
        <v>24914.82</v>
      </c>
    </row>
    <row r="133" spans="1:14" ht="25.5" x14ac:dyDescent="0.25">
      <c r="A133" s="139"/>
      <c r="B133" s="136"/>
      <c r="C133" s="223" t="s">
        <v>325</v>
      </c>
      <c r="D133" s="223" t="s">
        <v>326</v>
      </c>
      <c r="E133" s="223" t="s">
        <v>195</v>
      </c>
      <c r="F133" s="282" t="s">
        <v>190</v>
      </c>
      <c r="G133" s="294"/>
      <c r="H133" s="295">
        <v>0</v>
      </c>
      <c r="I133" s="296"/>
      <c r="J133" s="295">
        <v>0</v>
      </c>
      <c r="K133" s="296"/>
      <c r="L133" s="295">
        <v>600</v>
      </c>
      <c r="M133" s="296"/>
      <c r="N133" s="297">
        <v>600</v>
      </c>
    </row>
    <row r="134" spans="1:14" ht="25.5" x14ac:dyDescent="0.25">
      <c r="A134" s="139"/>
      <c r="B134" s="136"/>
      <c r="C134" s="223" t="s">
        <v>327</v>
      </c>
      <c r="D134" s="223" t="s">
        <v>328</v>
      </c>
      <c r="E134" s="223" t="s">
        <v>195</v>
      </c>
      <c r="F134" s="282" t="s">
        <v>208</v>
      </c>
      <c r="G134" s="294"/>
      <c r="H134" s="295">
        <v>0</v>
      </c>
      <c r="I134" s="296"/>
      <c r="J134" s="295">
        <v>200</v>
      </c>
      <c r="K134" s="296"/>
      <c r="L134" s="295">
        <v>400</v>
      </c>
      <c r="M134" s="296"/>
      <c r="N134" s="297">
        <v>600</v>
      </c>
    </row>
    <row r="135" spans="1:14" ht="38.25" x14ac:dyDescent="0.25">
      <c r="A135" s="139"/>
      <c r="B135" s="136"/>
      <c r="C135" s="223" t="s">
        <v>329</v>
      </c>
      <c r="D135" s="223" t="s">
        <v>330</v>
      </c>
      <c r="E135" s="223" t="s">
        <v>195</v>
      </c>
      <c r="F135" s="282" t="s">
        <v>190</v>
      </c>
      <c r="G135" s="294"/>
      <c r="H135" s="295">
        <v>502.5</v>
      </c>
      <c r="I135" s="296"/>
      <c r="J135" s="295">
        <v>502.5</v>
      </c>
      <c r="K135" s="296"/>
      <c r="L135" s="295">
        <v>579.39</v>
      </c>
      <c r="M135" s="296"/>
      <c r="N135" s="297">
        <v>772.5</v>
      </c>
    </row>
    <row r="136" spans="1:14" ht="25.5" x14ac:dyDescent="0.25">
      <c r="A136" s="139"/>
      <c r="B136" s="136"/>
      <c r="C136" s="223" t="s">
        <v>331</v>
      </c>
      <c r="D136" s="223" t="s">
        <v>332</v>
      </c>
      <c r="E136" s="223" t="s">
        <v>195</v>
      </c>
      <c r="F136" s="282" t="s">
        <v>190</v>
      </c>
      <c r="G136" s="294"/>
      <c r="H136" s="295">
        <v>3629.5</v>
      </c>
      <c r="I136" s="296"/>
      <c r="J136" s="295">
        <v>7500</v>
      </c>
      <c r="K136" s="296"/>
      <c r="L136" s="295">
        <v>9500</v>
      </c>
      <c r="M136" s="296"/>
      <c r="N136" s="297">
        <v>10488.6</v>
      </c>
    </row>
    <row r="137" spans="1:14" ht="25.5" x14ac:dyDescent="0.25">
      <c r="A137" s="139"/>
      <c r="B137" s="136"/>
      <c r="C137" s="223" t="s">
        <v>333</v>
      </c>
      <c r="D137" s="223" t="s">
        <v>334</v>
      </c>
      <c r="E137" s="223" t="s">
        <v>335</v>
      </c>
      <c r="F137" s="282" t="s">
        <v>208</v>
      </c>
      <c r="G137" s="294"/>
      <c r="H137" s="295">
        <v>1505.79</v>
      </c>
      <c r="I137" s="296"/>
      <c r="J137" s="295">
        <v>4473.7</v>
      </c>
      <c r="K137" s="296"/>
      <c r="L137" s="295">
        <v>7441.61</v>
      </c>
      <c r="M137" s="296"/>
      <c r="N137" s="297">
        <v>10409.52</v>
      </c>
    </row>
    <row r="138" spans="1:14" ht="25.5" x14ac:dyDescent="0.25">
      <c r="A138" s="139"/>
      <c r="B138" s="136"/>
      <c r="C138" s="223" t="s">
        <v>336</v>
      </c>
      <c r="D138" s="223" t="s">
        <v>337</v>
      </c>
      <c r="E138" s="223" t="s">
        <v>338</v>
      </c>
      <c r="F138" s="282" t="s">
        <v>190</v>
      </c>
      <c r="G138" s="294"/>
      <c r="H138" s="295">
        <v>270.83999999999997</v>
      </c>
      <c r="I138" s="296"/>
      <c r="J138" s="295">
        <v>541.67999999999995</v>
      </c>
      <c r="K138" s="296"/>
      <c r="L138" s="295">
        <v>812.52</v>
      </c>
      <c r="M138" s="296"/>
      <c r="N138" s="297">
        <v>1083.3599999999999</v>
      </c>
    </row>
    <row r="139" spans="1:14" ht="25.5" x14ac:dyDescent="0.25">
      <c r="A139" s="139"/>
      <c r="B139" s="136"/>
      <c r="C139" s="223" t="s">
        <v>339</v>
      </c>
      <c r="D139" s="223" t="s">
        <v>340</v>
      </c>
      <c r="E139" s="223" t="s">
        <v>195</v>
      </c>
      <c r="F139" s="282" t="s">
        <v>190</v>
      </c>
      <c r="G139" s="294"/>
      <c r="H139" s="295">
        <v>0</v>
      </c>
      <c r="I139" s="296"/>
      <c r="J139" s="295">
        <v>350</v>
      </c>
      <c r="K139" s="296"/>
      <c r="L139" s="295">
        <v>525</v>
      </c>
      <c r="M139" s="296"/>
      <c r="N139" s="297">
        <v>700</v>
      </c>
    </row>
    <row r="140" spans="1:14" ht="51" x14ac:dyDescent="0.25">
      <c r="A140" s="139"/>
      <c r="B140" s="136"/>
      <c r="C140" s="223" t="s">
        <v>341</v>
      </c>
      <c r="D140" s="223" t="s">
        <v>318</v>
      </c>
      <c r="E140" s="223" t="s">
        <v>342</v>
      </c>
      <c r="F140" s="282" t="s">
        <v>190</v>
      </c>
      <c r="G140" s="294"/>
      <c r="H140" s="295">
        <v>1499</v>
      </c>
      <c r="I140" s="296"/>
      <c r="J140" s="295">
        <v>1499</v>
      </c>
      <c r="K140" s="296"/>
      <c r="L140" s="295">
        <v>1499</v>
      </c>
      <c r="M140" s="296"/>
      <c r="N140" s="297">
        <v>1499</v>
      </c>
    </row>
    <row r="141" spans="1:14" ht="38.25" x14ac:dyDescent="0.25">
      <c r="A141" s="139"/>
      <c r="B141" s="136"/>
      <c r="C141" s="223" t="s">
        <v>343</v>
      </c>
      <c r="D141" s="223" t="s">
        <v>344</v>
      </c>
      <c r="E141" s="223" t="s">
        <v>195</v>
      </c>
      <c r="F141" s="282" t="s">
        <v>190</v>
      </c>
      <c r="G141" s="294"/>
      <c r="H141" s="295">
        <v>2768.91</v>
      </c>
      <c r="I141" s="296"/>
      <c r="J141" s="295">
        <v>4068.91</v>
      </c>
      <c r="K141" s="296"/>
      <c r="L141" s="295">
        <v>4168.91</v>
      </c>
      <c r="M141" s="296"/>
      <c r="N141" s="297">
        <v>4268.91</v>
      </c>
    </row>
    <row r="142" spans="1:14" ht="25.5" x14ac:dyDescent="0.25">
      <c r="A142" s="139"/>
      <c r="B142" s="136"/>
      <c r="C142" s="223" t="s">
        <v>345</v>
      </c>
      <c r="D142" s="223" t="s">
        <v>346</v>
      </c>
      <c r="E142" s="223" t="s">
        <v>347</v>
      </c>
      <c r="F142" s="282" t="s">
        <v>190</v>
      </c>
      <c r="G142" s="294"/>
      <c r="H142" s="295">
        <v>63.07</v>
      </c>
      <c r="I142" s="296"/>
      <c r="J142" s="295">
        <v>2580.63</v>
      </c>
      <c r="K142" s="296"/>
      <c r="L142" s="295">
        <v>2660.63</v>
      </c>
      <c r="M142" s="296"/>
      <c r="N142" s="297">
        <v>2740.63</v>
      </c>
    </row>
    <row r="143" spans="1:14" ht="25.5" x14ac:dyDescent="0.25">
      <c r="A143" s="139"/>
      <c r="B143" s="136"/>
      <c r="C143" s="223" t="s">
        <v>348</v>
      </c>
      <c r="D143" s="223" t="s">
        <v>349</v>
      </c>
      <c r="E143" s="223" t="s">
        <v>350</v>
      </c>
      <c r="F143" s="282" t="s">
        <v>190</v>
      </c>
      <c r="G143" s="294"/>
      <c r="H143" s="295">
        <v>732</v>
      </c>
      <c r="I143" s="296"/>
      <c r="J143" s="295">
        <v>732</v>
      </c>
      <c r="K143" s="296"/>
      <c r="L143" s="295">
        <v>732</v>
      </c>
      <c r="M143" s="296"/>
      <c r="N143" s="297">
        <v>1464</v>
      </c>
    </row>
    <row r="144" spans="1:14" ht="25.5" x14ac:dyDescent="0.25">
      <c r="A144" s="139"/>
      <c r="B144" s="136"/>
      <c r="C144" s="223" t="s">
        <v>351</v>
      </c>
      <c r="D144" s="223" t="s">
        <v>352</v>
      </c>
      <c r="E144" s="223" t="s">
        <v>195</v>
      </c>
      <c r="F144" s="282" t="s">
        <v>190</v>
      </c>
      <c r="G144" s="294"/>
      <c r="H144" s="295">
        <v>0</v>
      </c>
      <c r="I144" s="296"/>
      <c r="J144" s="295">
        <v>0</v>
      </c>
      <c r="K144" s="296"/>
      <c r="L144" s="295">
        <v>0</v>
      </c>
      <c r="M144" s="296"/>
      <c r="N144" s="297">
        <v>11990.16</v>
      </c>
    </row>
    <row r="145" spans="1:14" ht="25.5" x14ac:dyDescent="0.25">
      <c r="A145" s="139"/>
      <c r="B145" s="136"/>
      <c r="C145" s="223" t="s">
        <v>353</v>
      </c>
      <c r="D145" s="223" t="s">
        <v>352</v>
      </c>
      <c r="E145" s="223" t="s">
        <v>354</v>
      </c>
      <c r="F145" s="282" t="s">
        <v>190</v>
      </c>
      <c r="G145" s="294"/>
      <c r="H145" s="295">
        <v>512.4</v>
      </c>
      <c r="I145" s="296"/>
      <c r="J145" s="295">
        <v>1716.1999999999998</v>
      </c>
      <c r="K145" s="296"/>
      <c r="L145" s="295">
        <v>2574.3000000000002</v>
      </c>
      <c r="M145" s="296"/>
      <c r="N145" s="297">
        <v>3432.4</v>
      </c>
    </row>
    <row r="146" spans="1:14" ht="38.25" x14ac:dyDescent="0.25">
      <c r="A146" s="139"/>
      <c r="B146" s="136"/>
      <c r="C146" s="223" t="s">
        <v>355</v>
      </c>
      <c r="D146" s="223" t="s">
        <v>349</v>
      </c>
      <c r="E146" s="223" t="s">
        <v>356</v>
      </c>
      <c r="F146" s="282" t="s">
        <v>190</v>
      </c>
      <c r="G146" s="294"/>
      <c r="H146" s="295">
        <v>0</v>
      </c>
      <c r="I146" s="296"/>
      <c r="J146" s="295">
        <v>125</v>
      </c>
      <c r="K146" s="296"/>
      <c r="L146" s="295">
        <v>187.5</v>
      </c>
      <c r="M146" s="296"/>
      <c r="N146" s="297">
        <v>250</v>
      </c>
    </row>
    <row r="147" spans="1:14" ht="25.5" x14ac:dyDescent="0.25">
      <c r="A147" s="139"/>
      <c r="B147" s="136"/>
      <c r="C147" s="223" t="s">
        <v>357</v>
      </c>
      <c r="D147" s="223" t="s">
        <v>334</v>
      </c>
      <c r="E147" s="223" t="s">
        <v>358</v>
      </c>
      <c r="F147" s="282" t="s">
        <v>190</v>
      </c>
      <c r="G147" s="294"/>
      <c r="H147" s="295">
        <v>0</v>
      </c>
      <c r="I147" s="296"/>
      <c r="J147" s="295">
        <v>0</v>
      </c>
      <c r="K147" s="296"/>
      <c r="L147" s="295">
        <v>1300</v>
      </c>
      <c r="M147" s="296"/>
      <c r="N147" s="297">
        <v>1300</v>
      </c>
    </row>
    <row r="148" spans="1:14" ht="38.25" x14ac:dyDescent="0.25">
      <c r="A148" s="139"/>
      <c r="B148" s="136"/>
      <c r="C148" s="223" t="s">
        <v>359</v>
      </c>
      <c r="D148" s="223" t="s">
        <v>332</v>
      </c>
      <c r="E148" s="223" t="s">
        <v>360</v>
      </c>
      <c r="F148" s="282" t="s">
        <v>190</v>
      </c>
      <c r="G148" s="294"/>
      <c r="H148" s="295">
        <v>0</v>
      </c>
      <c r="I148" s="296"/>
      <c r="J148" s="295">
        <v>0</v>
      </c>
      <c r="K148" s="296"/>
      <c r="L148" s="295">
        <v>0</v>
      </c>
      <c r="M148" s="296"/>
      <c r="N148" s="297">
        <v>7320</v>
      </c>
    </row>
    <row r="149" spans="1:14" ht="25.5" x14ac:dyDescent="0.25">
      <c r="A149" s="139"/>
      <c r="B149" s="136"/>
      <c r="C149" s="223" t="s">
        <v>361</v>
      </c>
      <c r="D149" s="223" t="s">
        <v>352</v>
      </c>
      <c r="E149" s="223" t="s">
        <v>354</v>
      </c>
      <c r="F149" s="282" t="s">
        <v>190</v>
      </c>
      <c r="G149" s="294"/>
      <c r="H149" s="295">
        <v>0</v>
      </c>
      <c r="I149" s="296"/>
      <c r="J149" s="295">
        <v>0</v>
      </c>
      <c r="K149" s="296"/>
      <c r="L149" s="295">
        <v>470</v>
      </c>
      <c r="M149" s="296"/>
      <c r="N149" s="297">
        <v>470</v>
      </c>
    </row>
    <row r="150" spans="1:14" ht="25.5" x14ac:dyDescent="0.25">
      <c r="A150" s="139"/>
      <c r="B150" s="136"/>
      <c r="C150" s="223" t="s">
        <v>362</v>
      </c>
      <c r="D150" s="223" t="s">
        <v>363</v>
      </c>
      <c r="E150" s="223" t="s">
        <v>195</v>
      </c>
      <c r="F150" s="282" t="s">
        <v>190</v>
      </c>
      <c r="G150" s="294"/>
      <c r="H150" s="295">
        <v>0</v>
      </c>
      <c r="I150" s="296"/>
      <c r="J150" s="295">
        <v>200</v>
      </c>
      <c r="K150" s="296"/>
      <c r="L150" s="295">
        <v>200</v>
      </c>
      <c r="M150" s="296"/>
      <c r="N150" s="297">
        <v>200</v>
      </c>
    </row>
    <row r="151" spans="1:14" ht="25.5" x14ac:dyDescent="0.25">
      <c r="A151" s="139"/>
      <c r="B151" s="136"/>
      <c r="C151" s="223" t="s">
        <v>364</v>
      </c>
      <c r="D151" s="223" t="s">
        <v>363</v>
      </c>
      <c r="E151" s="223" t="s">
        <v>195</v>
      </c>
      <c r="F151" s="282" t="s">
        <v>208</v>
      </c>
      <c r="G151" s="294"/>
      <c r="H151" s="295">
        <v>1830.53</v>
      </c>
      <c r="I151" s="296"/>
      <c r="J151" s="295">
        <v>2933.08</v>
      </c>
      <c r="K151" s="296"/>
      <c r="L151" s="295">
        <v>4035.63</v>
      </c>
      <c r="M151" s="296"/>
      <c r="N151" s="297">
        <v>5138.17</v>
      </c>
    </row>
    <row r="152" spans="1:14" ht="25.5" x14ac:dyDescent="0.25">
      <c r="A152" s="139"/>
      <c r="B152" s="136"/>
      <c r="C152" s="223" t="s">
        <v>365</v>
      </c>
      <c r="D152" s="223" t="s">
        <v>366</v>
      </c>
      <c r="E152" s="223" t="s">
        <v>195</v>
      </c>
      <c r="F152" s="282" t="s">
        <v>208</v>
      </c>
      <c r="G152" s="294"/>
      <c r="H152" s="295">
        <v>809.02</v>
      </c>
      <c r="I152" s="296"/>
      <c r="J152" s="295">
        <v>2489.4499999999998</v>
      </c>
      <c r="K152" s="296"/>
      <c r="L152" s="295">
        <v>4169.88</v>
      </c>
      <c r="M152" s="296"/>
      <c r="N152" s="297">
        <v>5850.31</v>
      </c>
    </row>
    <row r="153" spans="1:14" ht="25.5" x14ac:dyDescent="0.25">
      <c r="A153" s="139"/>
      <c r="B153" s="136"/>
      <c r="C153" s="223" t="s">
        <v>367</v>
      </c>
      <c r="D153" s="223" t="s">
        <v>352</v>
      </c>
      <c r="E153" s="223" t="s">
        <v>195</v>
      </c>
      <c r="F153" s="282" t="s">
        <v>190</v>
      </c>
      <c r="G153" s="294"/>
      <c r="H153" s="295">
        <v>0</v>
      </c>
      <c r="I153" s="296"/>
      <c r="J153" s="295">
        <v>0</v>
      </c>
      <c r="K153" s="296"/>
      <c r="L153" s="295">
        <v>707.5</v>
      </c>
      <c r="M153" s="296"/>
      <c r="N153" s="297">
        <v>1100</v>
      </c>
    </row>
    <row r="154" spans="1:14" ht="25.5" x14ac:dyDescent="0.25">
      <c r="A154" s="139"/>
      <c r="B154" s="136"/>
      <c r="C154" s="223" t="s">
        <v>368</v>
      </c>
      <c r="D154" s="223" t="s">
        <v>369</v>
      </c>
      <c r="E154" s="223" t="s">
        <v>370</v>
      </c>
      <c r="F154" s="282" t="s">
        <v>190</v>
      </c>
      <c r="G154" s="294"/>
      <c r="H154" s="295">
        <v>0</v>
      </c>
      <c r="I154" s="296"/>
      <c r="J154" s="295">
        <v>468.48</v>
      </c>
      <c r="K154" s="296"/>
      <c r="L154" s="295">
        <v>936.96</v>
      </c>
      <c r="M154" s="296"/>
      <c r="N154" s="297">
        <v>1405.44</v>
      </c>
    </row>
    <row r="155" spans="1:14" ht="25.5" x14ac:dyDescent="0.25">
      <c r="A155" s="139"/>
      <c r="B155" s="136"/>
      <c r="C155" s="223" t="s">
        <v>371</v>
      </c>
      <c r="D155" s="223" t="s">
        <v>369</v>
      </c>
      <c r="E155" s="223" t="s">
        <v>372</v>
      </c>
      <c r="F155" s="282" t="s">
        <v>190</v>
      </c>
      <c r="G155" s="294"/>
      <c r="H155" s="295">
        <v>0</v>
      </c>
      <c r="I155" s="296"/>
      <c r="J155" s="295">
        <v>366</v>
      </c>
      <c r="K155" s="296"/>
      <c r="L155" s="295">
        <v>466</v>
      </c>
      <c r="M155" s="296"/>
      <c r="N155" s="297">
        <v>466</v>
      </c>
    </row>
    <row r="156" spans="1:14" ht="25.5" x14ac:dyDescent="0.25">
      <c r="A156" s="139"/>
      <c r="B156" s="136"/>
      <c r="C156" s="223" t="s">
        <v>373</v>
      </c>
      <c r="D156" s="223" t="s">
        <v>366</v>
      </c>
      <c r="E156" s="223" t="s">
        <v>195</v>
      </c>
      <c r="F156" s="282" t="s">
        <v>208</v>
      </c>
      <c r="G156" s="294"/>
      <c r="H156" s="295">
        <v>107.29</v>
      </c>
      <c r="I156" s="296"/>
      <c r="J156" s="295">
        <v>394.43</v>
      </c>
      <c r="K156" s="296"/>
      <c r="L156" s="295">
        <v>681.56999999999994</v>
      </c>
      <c r="M156" s="296"/>
      <c r="N156" s="297">
        <v>968.71999999999991</v>
      </c>
    </row>
    <row r="157" spans="1:14" ht="25.5" x14ac:dyDescent="0.25">
      <c r="A157" s="139"/>
      <c r="B157" s="136"/>
      <c r="C157" s="223" t="s">
        <v>374</v>
      </c>
      <c r="D157" s="223" t="s">
        <v>366</v>
      </c>
      <c r="E157" s="223" t="s">
        <v>195</v>
      </c>
      <c r="F157" s="282" t="s">
        <v>208</v>
      </c>
      <c r="G157" s="294"/>
      <c r="H157" s="295">
        <v>349.38</v>
      </c>
      <c r="I157" s="296"/>
      <c r="J157" s="295">
        <v>1161.17</v>
      </c>
      <c r="K157" s="296"/>
      <c r="L157" s="295">
        <v>1972.96</v>
      </c>
      <c r="M157" s="296"/>
      <c r="N157" s="297">
        <v>2784.74</v>
      </c>
    </row>
    <row r="158" spans="1:14" ht="25.5" x14ac:dyDescent="0.25">
      <c r="A158" s="139"/>
      <c r="B158" s="136"/>
      <c r="C158" s="223" t="s">
        <v>375</v>
      </c>
      <c r="D158" s="223" t="s">
        <v>334</v>
      </c>
      <c r="E158" s="223" t="s">
        <v>335</v>
      </c>
      <c r="F158" s="282" t="s">
        <v>190</v>
      </c>
      <c r="G158" s="294"/>
      <c r="H158" s="295">
        <v>0</v>
      </c>
      <c r="I158" s="296"/>
      <c r="J158" s="295">
        <v>0</v>
      </c>
      <c r="K158" s="296"/>
      <c r="L158" s="295">
        <v>3800</v>
      </c>
      <c r="M158" s="296"/>
      <c r="N158" s="297">
        <v>3800</v>
      </c>
    </row>
    <row r="159" spans="1:14" ht="25.5" x14ac:dyDescent="0.25">
      <c r="A159" s="139"/>
      <c r="B159" s="136"/>
      <c r="C159" s="223" t="s">
        <v>376</v>
      </c>
      <c r="D159" s="223" t="s">
        <v>349</v>
      </c>
      <c r="E159" s="223" t="s">
        <v>195</v>
      </c>
      <c r="F159" s="282" t="s">
        <v>190</v>
      </c>
      <c r="G159" s="294"/>
      <c r="H159" s="295">
        <v>0</v>
      </c>
      <c r="I159" s="296"/>
      <c r="J159" s="295">
        <v>500</v>
      </c>
      <c r="K159" s="296"/>
      <c r="L159" s="295">
        <v>700</v>
      </c>
      <c r="M159" s="296"/>
      <c r="N159" s="297">
        <v>7500</v>
      </c>
    </row>
    <row r="160" spans="1:14" ht="25.5" x14ac:dyDescent="0.25">
      <c r="A160" s="139"/>
      <c r="B160" s="136"/>
      <c r="C160" s="223" t="s">
        <v>377</v>
      </c>
      <c r="D160" s="223" t="s">
        <v>378</v>
      </c>
      <c r="E160" s="223" t="s">
        <v>379</v>
      </c>
      <c r="F160" s="282" t="s">
        <v>208</v>
      </c>
      <c r="G160" s="294"/>
      <c r="H160" s="295">
        <v>4861.37</v>
      </c>
      <c r="I160" s="296"/>
      <c r="J160" s="295">
        <v>11814.96</v>
      </c>
      <c r="K160" s="296"/>
      <c r="L160" s="295">
        <v>18768.55</v>
      </c>
      <c r="M160" s="296"/>
      <c r="N160" s="297">
        <v>25722.15</v>
      </c>
    </row>
    <row r="161" spans="1:14" ht="25.5" x14ac:dyDescent="0.25">
      <c r="A161" s="139"/>
      <c r="B161" s="136"/>
      <c r="C161" s="223" t="s">
        <v>380</v>
      </c>
      <c r="D161" s="223" t="s">
        <v>334</v>
      </c>
      <c r="E161" s="223" t="s">
        <v>335</v>
      </c>
      <c r="F161" s="282" t="s">
        <v>208</v>
      </c>
      <c r="G161" s="294"/>
      <c r="H161" s="295">
        <v>0</v>
      </c>
      <c r="I161" s="296"/>
      <c r="J161" s="295">
        <v>16.670000000000002</v>
      </c>
      <c r="K161" s="296"/>
      <c r="L161" s="295">
        <v>33.340000000000003</v>
      </c>
      <c r="M161" s="296"/>
      <c r="N161" s="297">
        <v>50</v>
      </c>
    </row>
    <row r="162" spans="1:14" ht="25.5" x14ac:dyDescent="0.25">
      <c r="A162" s="139"/>
      <c r="B162" s="136"/>
      <c r="C162" s="223" t="s">
        <v>381</v>
      </c>
      <c r="D162" s="223" t="s">
        <v>349</v>
      </c>
      <c r="E162" s="223" t="s">
        <v>195</v>
      </c>
      <c r="F162" s="282" t="s">
        <v>208</v>
      </c>
      <c r="G162" s="294"/>
      <c r="H162" s="295">
        <v>0</v>
      </c>
      <c r="I162" s="296"/>
      <c r="J162" s="295">
        <v>166.67</v>
      </c>
      <c r="K162" s="296"/>
      <c r="L162" s="295">
        <v>333.34</v>
      </c>
      <c r="M162" s="296"/>
      <c r="N162" s="297">
        <v>500</v>
      </c>
    </row>
    <row r="163" spans="1:14" ht="25.5" x14ac:dyDescent="0.25">
      <c r="A163" s="139"/>
      <c r="B163" s="136"/>
      <c r="C163" s="223" t="s">
        <v>382</v>
      </c>
      <c r="D163" s="223" t="s">
        <v>349</v>
      </c>
      <c r="E163" s="223" t="s">
        <v>195</v>
      </c>
      <c r="F163" s="282" t="s">
        <v>190</v>
      </c>
      <c r="G163" s="294"/>
      <c r="H163" s="295">
        <v>691.03</v>
      </c>
      <c r="I163" s="296"/>
      <c r="J163" s="295">
        <v>1091.03</v>
      </c>
      <c r="K163" s="296"/>
      <c r="L163" s="295">
        <v>1643.28</v>
      </c>
      <c r="M163" s="296"/>
      <c r="N163" s="297">
        <v>2191.0299999999997</v>
      </c>
    </row>
    <row r="164" spans="1:14" ht="25.5" x14ac:dyDescent="0.25">
      <c r="A164" s="139"/>
      <c r="B164" s="136"/>
      <c r="C164" s="223" t="s">
        <v>383</v>
      </c>
      <c r="D164" s="223" t="s">
        <v>349</v>
      </c>
      <c r="E164" s="223" t="s">
        <v>195</v>
      </c>
      <c r="F164" s="282" t="s">
        <v>190</v>
      </c>
      <c r="G164" s="294"/>
      <c r="H164" s="295">
        <v>610</v>
      </c>
      <c r="I164" s="296"/>
      <c r="J164" s="295">
        <v>1010</v>
      </c>
      <c r="K164" s="296"/>
      <c r="L164" s="295">
        <v>1582.5</v>
      </c>
      <c r="M164" s="296"/>
      <c r="N164" s="297">
        <v>2110</v>
      </c>
    </row>
    <row r="165" spans="1:14" ht="25.5" x14ac:dyDescent="0.25">
      <c r="A165" s="139"/>
      <c r="B165" s="136"/>
      <c r="C165" s="223" t="s">
        <v>384</v>
      </c>
      <c r="D165" s="223" t="s">
        <v>378</v>
      </c>
      <c r="E165" s="223" t="s">
        <v>385</v>
      </c>
      <c r="F165" s="282" t="s">
        <v>190</v>
      </c>
      <c r="G165" s="294"/>
      <c r="H165" s="295">
        <v>0</v>
      </c>
      <c r="I165" s="296"/>
      <c r="J165" s="295">
        <v>20737.939999999999</v>
      </c>
      <c r="K165" s="296"/>
      <c r="L165" s="295">
        <v>20737.939999999999</v>
      </c>
      <c r="M165" s="296"/>
      <c r="N165" s="297">
        <v>20737.939999999999</v>
      </c>
    </row>
    <row r="166" spans="1:14" ht="25.5" x14ac:dyDescent="0.25">
      <c r="A166" s="139"/>
      <c r="B166" s="136"/>
      <c r="C166" s="223" t="s">
        <v>386</v>
      </c>
      <c r="D166" s="223" t="s">
        <v>366</v>
      </c>
      <c r="E166" s="223" t="s">
        <v>387</v>
      </c>
      <c r="F166" s="282" t="s">
        <v>208</v>
      </c>
      <c r="G166" s="294"/>
      <c r="H166" s="295">
        <v>2608.7800000000002</v>
      </c>
      <c r="I166" s="296"/>
      <c r="J166" s="295">
        <v>8610.85</v>
      </c>
      <c r="K166" s="296"/>
      <c r="L166" s="295">
        <v>14612.92</v>
      </c>
      <c r="M166" s="296"/>
      <c r="N166" s="297">
        <v>20615</v>
      </c>
    </row>
    <row r="167" spans="1:14" ht="25.5" x14ac:dyDescent="0.25">
      <c r="A167" s="139"/>
      <c r="B167" s="136"/>
      <c r="C167" s="223" t="s">
        <v>388</v>
      </c>
      <c r="D167" s="223" t="s">
        <v>378</v>
      </c>
      <c r="E167" s="223" t="s">
        <v>389</v>
      </c>
      <c r="F167" s="282" t="s">
        <v>190</v>
      </c>
      <c r="G167" s="294"/>
      <c r="H167" s="295">
        <v>1499.99</v>
      </c>
      <c r="I167" s="296"/>
      <c r="J167" s="295">
        <v>1499.99</v>
      </c>
      <c r="K167" s="296"/>
      <c r="L167" s="295">
        <v>1499.99</v>
      </c>
      <c r="M167" s="296"/>
      <c r="N167" s="297">
        <v>1499.99</v>
      </c>
    </row>
    <row r="168" spans="1:14" ht="25.5" x14ac:dyDescent="0.25">
      <c r="A168" s="139"/>
      <c r="B168" s="136"/>
      <c r="C168" s="223" t="s">
        <v>390</v>
      </c>
      <c r="D168" s="223" t="s">
        <v>363</v>
      </c>
      <c r="E168" s="223" t="s">
        <v>195</v>
      </c>
      <c r="F168" s="282" t="s">
        <v>208</v>
      </c>
      <c r="G168" s="294"/>
      <c r="H168" s="295">
        <v>114</v>
      </c>
      <c r="I168" s="296"/>
      <c r="J168" s="295">
        <v>214</v>
      </c>
      <c r="K168" s="296"/>
      <c r="L168" s="295">
        <v>314</v>
      </c>
      <c r="M168" s="296"/>
      <c r="N168" s="297">
        <v>414</v>
      </c>
    </row>
    <row r="169" spans="1:14" ht="38.25" x14ac:dyDescent="0.25">
      <c r="A169" s="139"/>
      <c r="B169" s="136"/>
      <c r="C169" s="223" t="s">
        <v>391</v>
      </c>
      <c r="D169" s="223" t="s">
        <v>349</v>
      </c>
      <c r="E169" s="223" t="s">
        <v>356</v>
      </c>
      <c r="F169" s="282" t="s">
        <v>208</v>
      </c>
      <c r="G169" s="294"/>
      <c r="H169" s="295">
        <v>0</v>
      </c>
      <c r="I169" s="296"/>
      <c r="J169" s="295">
        <v>266.67</v>
      </c>
      <c r="K169" s="296"/>
      <c r="L169" s="295">
        <v>533.34</v>
      </c>
      <c r="M169" s="296"/>
      <c r="N169" s="297">
        <v>800</v>
      </c>
    </row>
    <row r="170" spans="1:14" ht="25.5" x14ac:dyDescent="0.25">
      <c r="A170" s="139"/>
      <c r="B170" s="136"/>
      <c r="C170" s="223" t="s">
        <v>392</v>
      </c>
      <c r="D170" s="223" t="s">
        <v>378</v>
      </c>
      <c r="E170" s="223" t="s">
        <v>393</v>
      </c>
      <c r="F170" s="282" t="s">
        <v>190</v>
      </c>
      <c r="G170" s="294"/>
      <c r="H170" s="295">
        <v>0</v>
      </c>
      <c r="I170" s="296"/>
      <c r="J170" s="295">
        <v>0</v>
      </c>
      <c r="K170" s="296"/>
      <c r="L170" s="295">
        <v>0</v>
      </c>
      <c r="M170" s="296"/>
      <c r="N170" s="297">
        <v>4600</v>
      </c>
    </row>
    <row r="171" spans="1:14" ht="25.5" x14ac:dyDescent="0.25">
      <c r="A171" s="139"/>
      <c r="B171" s="136"/>
      <c r="C171" s="223" t="s">
        <v>394</v>
      </c>
      <c r="D171" s="223" t="s">
        <v>366</v>
      </c>
      <c r="E171" s="223" t="s">
        <v>395</v>
      </c>
      <c r="F171" s="282" t="s">
        <v>190</v>
      </c>
      <c r="G171" s="294"/>
      <c r="H171" s="295">
        <v>0</v>
      </c>
      <c r="I171" s="296"/>
      <c r="J171" s="295">
        <v>0</v>
      </c>
      <c r="K171" s="296"/>
      <c r="L171" s="295">
        <v>55</v>
      </c>
      <c r="M171" s="296"/>
      <c r="N171" s="297">
        <v>55</v>
      </c>
    </row>
    <row r="172" spans="1:14" ht="25.5" x14ac:dyDescent="0.25">
      <c r="A172" s="139"/>
      <c r="B172" s="136"/>
      <c r="C172" s="217" t="s">
        <v>396</v>
      </c>
      <c r="D172" s="217" t="s">
        <v>352</v>
      </c>
      <c r="E172" s="217" t="s">
        <v>354</v>
      </c>
      <c r="F172" s="281" t="s">
        <v>190</v>
      </c>
      <c r="G172" s="290"/>
      <c r="H172" s="291">
        <v>0</v>
      </c>
      <c r="I172" s="292"/>
      <c r="J172" s="291">
        <v>0</v>
      </c>
      <c r="K172" s="292"/>
      <c r="L172" s="291">
        <v>0</v>
      </c>
      <c r="M172" s="292"/>
      <c r="N172" s="293">
        <v>500</v>
      </c>
    </row>
    <row r="173" spans="1:14" x14ac:dyDescent="0.25">
      <c r="A173" s="139" t="s">
        <v>69</v>
      </c>
      <c r="B173" s="136" t="s">
        <v>14</v>
      </c>
      <c r="C173" s="140"/>
      <c r="D173" s="140"/>
      <c r="E173" s="140"/>
      <c r="F173" s="153"/>
      <c r="G173" s="270">
        <v>16124.26</v>
      </c>
      <c r="H173" s="271">
        <f>SUM(H174:H194)</f>
        <v>6853.8099999999995</v>
      </c>
      <c r="I173" s="271">
        <v>17692.12</v>
      </c>
      <c r="J173" s="271">
        <f>SUM(J174:J194)</f>
        <v>9137.18</v>
      </c>
      <c r="K173" s="271">
        <v>19499.63</v>
      </c>
      <c r="L173" s="271">
        <f>SUM(L174:L194)</f>
        <v>16104.58</v>
      </c>
      <c r="M173" s="271">
        <v>39039.15</v>
      </c>
      <c r="N173" s="272">
        <f>SUM(N174:N194)</f>
        <v>21644.39</v>
      </c>
    </row>
    <row r="174" spans="1:14" ht="25.5" x14ac:dyDescent="0.25">
      <c r="A174" s="139"/>
      <c r="B174" s="136"/>
      <c r="C174" s="140" t="s">
        <v>397</v>
      </c>
      <c r="D174" s="140" t="s">
        <v>398</v>
      </c>
      <c r="E174" s="140" t="s">
        <v>195</v>
      </c>
      <c r="F174" s="153" t="s">
        <v>208</v>
      </c>
      <c r="G174" s="256"/>
      <c r="H174" s="257">
        <v>1568.11</v>
      </c>
      <c r="I174" s="258"/>
      <c r="J174" s="257">
        <v>1612.07</v>
      </c>
      <c r="K174" s="258"/>
      <c r="L174" s="257">
        <v>1656.03</v>
      </c>
      <c r="M174" s="258"/>
      <c r="N174" s="259">
        <v>1700</v>
      </c>
    </row>
    <row r="175" spans="1:14" ht="25.5" x14ac:dyDescent="0.25">
      <c r="A175" s="139"/>
      <c r="B175" s="136"/>
      <c r="C175" s="223" t="s">
        <v>399</v>
      </c>
      <c r="D175" s="223" t="s">
        <v>400</v>
      </c>
      <c r="E175" s="223" t="s">
        <v>401</v>
      </c>
      <c r="F175" s="282" t="s">
        <v>208</v>
      </c>
      <c r="G175" s="266"/>
      <c r="H175" s="267">
        <v>33.58</v>
      </c>
      <c r="I175" s="268"/>
      <c r="J175" s="267">
        <v>145.51</v>
      </c>
      <c r="K175" s="268"/>
      <c r="L175" s="267">
        <v>257.44</v>
      </c>
      <c r="M175" s="268"/>
      <c r="N175" s="269">
        <v>369.38</v>
      </c>
    </row>
    <row r="176" spans="1:14" ht="51" x14ac:dyDescent="0.25">
      <c r="A176" s="139"/>
      <c r="B176" s="136"/>
      <c r="C176" s="223" t="s">
        <v>402</v>
      </c>
      <c r="D176" s="223" t="s">
        <v>400</v>
      </c>
      <c r="E176" s="223" t="s">
        <v>401</v>
      </c>
      <c r="F176" s="282" t="s">
        <v>190</v>
      </c>
      <c r="G176" s="266"/>
      <c r="H176" s="267">
        <v>0</v>
      </c>
      <c r="I176" s="268"/>
      <c r="J176" s="267">
        <v>0</v>
      </c>
      <c r="K176" s="268"/>
      <c r="L176" s="267">
        <v>0</v>
      </c>
      <c r="M176" s="268"/>
      <c r="N176" s="269">
        <v>562.80999999999995</v>
      </c>
    </row>
    <row r="177" spans="1:14" ht="38.25" x14ac:dyDescent="0.25">
      <c r="A177" s="139"/>
      <c r="B177" s="136"/>
      <c r="C177" s="223" t="s">
        <v>403</v>
      </c>
      <c r="D177" s="223" t="s">
        <v>400</v>
      </c>
      <c r="E177" s="223" t="s">
        <v>401</v>
      </c>
      <c r="F177" s="282" t="s">
        <v>190</v>
      </c>
      <c r="G177" s="266"/>
      <c r="H177" s="267">
        <v>0</v>
      </c>
      <c r="I177" s="268"/>
      <c r="J177" s="267">
        <v>0</v>
      </c>
      <c r="K177" s="268"/>
      <c r="L177" s="267">
        <v>0</v>
      </c>
      <c r="M177" s="268"/>
      <c r="N177" s="269">
        <v>1624</v>
      </c>
    </row>
    <row r="178" spans="1:14" ht="38.25" x14ac:dyDescent="0.25">
      <c r="A178" s="139"/>
      <c r="B178" s="136"/>
      <c r="C178" s="223" t="s">
        <v>404</v>
      </c>
      <c r="D178" s="223" t="s">
        <v>400</v>
      </c>
      <c r="E178" s="223" t="s">
        <v>405</v>
      </c>
      <c r="F178" s="282" t="s">
        <v>190</v>
      </c>
      <c r="G178" s="266"/>
      <c r="H178" s="267">
        <v>0</v>
      </c>
      <c r="I178" s="268"/>
      <c r="J178" s="267">
        <v>0</v>
      </c>
      <c r="K178" s="268"/>
      <c r="L178" s="267">
        <v>0</v>
      </c>
      <c r="M178" s="268"/>
      <c r="N178" s="269">
        <v>55</v>
      </c>
    </row>
    <row r="179" spans="1:14" ht="25.5" x14ac:dyDescent="0.25">
      <c r="A179" s="139"/>
      <c r="B179" s="136"/>
      <c r="C179" s="223" t="s">
        <v>406</v>
      </c>
      <c r="D179" s="223" t="s">
        <v>400</v>
      </c>
      <c r="E179" s="223" t="s">
        <v>401</v>
      </c>
      <c r="F179" s="282" t="s">
        <v>190</v>
      </c>
      <c r="G179" s="266"/>
      <c r="H179" s="267">
        <v>0</v>
      </c>
      <c r="I179" s="268"/>
      <c r="J179" s="267">
        <v>770</v>
      </c>
      <c r="K179" s="268"/>
      <c r="L179" s="267">
        <v>770</v>
      </c>
      <c r="M179" s="268"/>
      <c r="N179" s="269">
        <v>770</v>
      </c>
    </row>
    <row r="180" spans="1:14" ht="25.5" x14ac:dyDescent="0.25">
      <c r="A180" s="139"/>
      <c r="B180" s="136"/>
      <c r="C180" s="223" t="s">
        <v>407</v>
      </c>
      <c r="D180" s="223" t="s">
        <v>400</v>
      </c>
      <c r="E180" s="223" t="s">
        <v>195</v>
      </c>
      <c r="F180" s="282" t="s">
        <v>190</v>
      </c>
      <c r="G180" s="266"/>
      <c r="H180" s="267">
        <v>35</v>
      </c>
      <c r="I180" s="268"/>
      <c r="J180" s="267">
        <v>143.75</v>
      </c>
      <c r="K180" s="268"/>
      <c r="L180" s="267">
        <v>252.5</v>
      </c>
      <c r="M180" s="268"/>
      <c r="N180" s="269">
        <v>361.25</v>
      </c>
    </row>
    <row r="181" spans="1:14" ht="25.5" x14ac:dyDescent="0.25">
      <c r="A181" s="139"/>
      <c r="B181" s="136"/>
      <c r="C181" s="223" t="s">
        <v>408</v>
      </c>
      <c r="D181" s="223" t="s">
        <v>398</v>
      </c>
      <c r="E181" s="223" t="s">
        <v>409</v>
      </c>
      <c r="F181" s="282" t="s">
        <v>190</v>
      </c>
      <c r="G181" s="266"/>
      <c r="H181" s="267">
        <v>22.57</v>
      </c>
      <c r="I181" s="268"/>
      <c r="J181" s="267">
        <v>22.57</v>
      </c>
      <c r="K181" s="268"/>
      <c r="L181" s="267">
        <v>100</v>
      </c>
      <c r="M181" s="268"/>
      <c r="N181" s="269">
        <v>100</v>
      </c>
    </row>
    <row r="182" spans="1:14" ht="38.25" x14ac:dyDescent="0.25">
      <c r="A182" s="139"/>
      <c r="B182" s="136"/>
      <c r="C182" s="223" t="s">
        <v>410</v>
      </c>
      <c r="D182" s="223" t="s">
        <v>398</v>
      </c>
      <c r="E182" s="223" t="s">
        <v>409</v>
      </c>
      <c r="F182" s="282" t="s">
        <v>190</v>
      </c>
      <c r="G182" s="266"/>
      <c r="H182" s="267">
        <v>0</v>
      </c>
      <c r="I182" s="268"/>
      <c r="J182" s="267">
        <v>0</v>
      </c>
      <c r="K182" s="268"/>
      <c r="L182" s="267">
        <v>60</v>
      </c>
      <c r="M182" s="268"/>
      <c r="N182" s="269">
        <v>60</v>
      </c>
    </row>
    <row r="183" spans="1:14" ht="25.5" x14ac:dyDescent="0.25">
      <c r="A183" s="139"/>
      <c r="B183" s="136"/>
      <c r="C183" s="223" t="s">
        <v>411</v>
      </c>
      <c r="D183" s="223" t="s">
        <v>400</v>
      </c>
      <c r="E183" s="223" t="s">
        <v>412</v>
      </c>
      <c r="F183" s="282" t="s">
        <v>190</v>
      </c>
      <c r="G183" s="266"/>
      <c r="H183" s="267">
        <v>100</v>
      </c>
      <c r="I183" s="268"/>
      <c r="J183" s="267">
        <v>183</v>
      </c>
      <c r="K183" s="268"/>
      <c r="L183" s="267">
        <v>300</v>
      </c>
      <c r="M183" s="268"/>
      <c r="N183" s="269">
        <v>300</v>
      </c>
    </row>
    <row r="184" spans="1:14" ht="25.5" x14ac:dyDescent="0.25">
      <c r="A184" s="139"/>
      <c r="B184" s="136"/>
      <c r="C184" s="223" t="s">
        <v>413</v>
      </c>
      <c r="D184" s="223" t="s">
        <v>398</v>
      </c>
      <c r="E184" s="223" t="s">
        <v>195</v>
      </c>
      <c r="F184" s="282" t="s">
        <v>190</v>
      </c>
      <c r="G184" s="266"/>
      <c r="H184" s="267">
        <v>0</v>
      </c>
      <c r="I184" s="268"/>
      <c r="J184" s="267">
        <v>0</v>
      </c>
      <c r="K184" s="268"/>
      <c r="L184" s="267">
        <v>1200</v>
      </c>
      <c r="M184" s="268"/>
      <c r="N184" s="269">
        <v>1200</v>
      </c>
    </row>
    <row r="185" spans="1:14" ht="25.5" x14ac:dyDescent="0.25">
      <c r="A185" s="139"/>
      <c r="B185" s="136"/>
      <c r="C185" s="223" t="s">
        <v>414</v>
      </c>
      <c r="D185" s="223" t="s">
        <v>415</v>
      </c>
      <c r="E185" s="223" t="s">
        <v>195</v>
      </c>
      <c r="F185" s="282" t="s">
        <v>190</v>
      </c>
      <c r="G185" s="266"/>
      <c r="H185" s="267">
        <v>431.55</v>
      </c>
      <c r="I185" s="268"/>
      <c r="J185" s="267">
        <v>1163.95</v>
      </c>
      <c r="K185" s="268"/>
      <c r="L185" s="267">
        <v>1563.95</v>
      </c>
      <c r="M185" s="268"/>
      <c r="N185" s="269">
        <v>4163.95</v>
      </c>
    </row>
    <row r="186" spans="1:14" ht="38.25" x14ac:dyDescent="0.25">
      <c r="A186" s="139"/>
      <c r="B186" s="136"/>
      <c r="C186" s="223" t="s">
        <v>416</v>
      </c>
      <c r="D186" s="223" t="s">
        <v>398</v>
      </c>
      <c r="E186" s="223" t="s">
        <v>417</v>
      </c>
      <c r="F186" s="282" t="s">
        <v>190</v>
      </c>
      <c r="G186" s="266"/>
      <c r="H186" s="267">
        <v>0</v>
      </c>
      <c r="I186" s="268"/>
      <c r="J186" s="267">
        <v>0</v>
      </c>
      <c r="K186" s="268"/>
      <c r="L186" s="267">
        <v>700</v>
      </c>
      <c r="M186" s="268"/>
      <c r="N186" s="269">
        <v>700</v>
      </c>
    </row>
    <row r="187" spans="1:14" ht="25.5" x14ac:dyDescent="0.25">
      <c r="A187" s="139"/>
      <c r="B187" s="136"/>
      <c r="C187" s="223" t="s">
        <v>418</v>
      </c>
      <c r="D187" s="223" t="s">
        <v>398</v>
      </c>
      <c r="E187" s="223" t="s">
        <v>419</v>
      </c>
      <c r="F187" s="282" t="s">
        <v>190</v>
      </c>
      <c r="G187" s="266"/>
      <c r="H187" s="267">
        <v>35</v>
      </c>
      <c r="I187" s="268"/>
      <c r="J187" s="267">
        <v>35</v>
      </c>
      <c r="K187" s="268"/>
      <c r="L187" s="267">
        <v>250</v>
      </c>
      <c r="M187" s="268"/>
      <c r="N187" s="269">
        <v>250</v>
      </c>
    </row>
    <row r="188" spans="1:14" ht="38.25" x14ac:dyDescent="0.25">
      <c r="A188" s="139"/>
      <c r="B188" s="136"/>
      <c r="C188" s="223" t="s">
        <v>420</v>
      </c>
      <c r="D188" s="223" t="s">
        <v>398</v>
      </c>
      <c r="E188" s="223" t="s">
        <v>417</v>
      </c>
      <c r="F188" s="282" t="s">
        <v>190</v>
      </c>
      <c r="G188" s="266"/>
      <c r="H188" s="267">
        <v>0</v>
      </c>
      <c r="I188" s="268"/>
      <c r="J188" s="267">
        <v>0</v>
      </c>
      <c r="K188" s="268"/>
      <c r="L188" s="267">
        <v>1000</v>
      </c>
      <c r="M188" s="268"/>
      <c r="N188" s="269">
        <v>1000</v>
      </c>
    </row>
    <row r="189" spans="1:14" ht="38.25" x14ac:dyDescent="0.25">
      <c r="A189" s="139"/>
      <c r="B189" s="136"/>
      <c r="C189" s="223" t="s">
        <v>421</v>
      </c>
      <c r="D189" s="223" t="s">
        <v>398</v>
      </c>
      <c r="E189" s="223" t="s">
        <v>417</v>
      </c>
      <c r="F189" s="282" t="s">
        <v>190</v>
      </c>
      <c r="G189" s="266"/>
      <c r="H189" s="267">
        <v>0</v>
      </c>
      <c r="I189" s="268"/>
      <c r="J189" s="267">
        <v>0</v>
      </c>
      <c r="K189" s="268"/>
      <c r="L189" s="267">
        <v>40</v>
      </c>
      <c r="M189" s="268"/>
      <c r="N189" s="269">
        <v>40</v>
      </c>
    </row>
    <row r="190" spans="1:14" ht="25.5" x14ac:dyDescent="0.25">
      <c r="A190" s="139"/>
      <c r="B190" s="136"/>
      <c r="C190" s="223" t="s">
        <v>422</v>
      </c>
      <c r="D190" s="223" t="s">
        <v>423</v>
      </c>
      <c r="E190" s="223" t="s">
        <v>424</v>
      </c>
      <c r="F190" s="282" t="s">
        <v>190</v>
      </c>
      <c r="G190" s="266"/>
      <c r="H190" s="267">
        <v>3068</v>
      </c>
      <c r="I190" s="268"/>
      <c r="J190" s="267">
        <v>3068</v>
      </c>
      <c r="K190" s="268"/>
      <c r="L190" s="267">
        <v>3068</v>
      </c>
      <c r="M190" s="268"/>
      <c r="N190" s="269">
        <v>3068</v>
      </c>
    </row>
    <row r="191" spans="1:14" ht="38.25" x14ac:dyDescent="0.25">
      <c r="A191" s="139"/>
      <c r="B191" s="136"/>
      <c r="C191" s="223" t="s">
        <v>425</v>
      </c>
      <c r="D191" s="223" t="s">
        <v>398</v>
      </c>
      <c r="E191" s="223" t="s">
        <v>417</v>
      </c>
      <c r="F191" s="282" t="s">
        <v>190</v>
      </c>
      <c r="G191" s="266"/>
      <c r="H191" s="267">
        <v>1560</v>
      </c>
      <c r="I191" s="268"/>
      <c r="J191" s="267">
        <v>1560</v>
      </c>
      <c r="K191" s="268"/>
      <c r="L191" s="267">
        <v>3120</v>
      </c>
      <c r="M191" s="268"/>
      <c r="N191" s="269">
        <v>3120</v>
      </c>
    </row>
    <row r="192" spans="1:14" ht="25.5" x14ac:dyDescent="0.25">
      <c r="A192" s="139"/>
      <c r="B192" s="136"/>
      <c r="C192" s="223" t="s">
        <v>426</v>
      </c>
      <c r="D192" s="223" t="s">
        <v>423</v>
      </c>
      <c r="E192" s="223" t="s">
        <v>195</v>
      </c>
      <c r="F192" s="282" t="s">
        <v>208</v>
      </c>
      <c r="G192" s="266"/>
      <c r="H192" s="267">
        <v>0</v>
      </c>
      <c r="I192" s="268"/>
      <c r="J192" s="267">
        <v>333.33</v>
      </c>
      <c r="K192" s="268"/>
      <c r="L192" s="267">
        <v>666.66</v>
      </c>
      <c r="M192" s="268"/>
      <c r="N192" s="269">
        <v>1000</v>
      </c>
    </row>
    <row r="193" spans="1:14" ht="25.5" x14ac:dyDescent="0.25">
      <c r="A193" s="139"/>
      <c r="B193" s="136"/>
      <c r="C193" s="223" t="s">
        <v>427</v>
      </c>
      <c r="D193" s="223" t="s">
        <v>423</v>
      </c>
      <c r="E193" s="223" t="s">
        <v>424</v>
      </c>
      <c r="F193" s="282" t="s">
        <v>208</v>
      </c>
      <c r="G193" s="266"/>
      <c r="H193" s="267">
        <v>0</v>
      </c>
      <c r="I193" s="268"/>
      <c r="J193" s="267">
        <v>100</v>
      </c>
      <c r="K193" s="268"/>
      <c r="L193" s="267">
        <v>200</v>
      </c>
      <c r="M193" s="268"/>
      <c r="N193" s="269">
        <v>300</v>
      </c>
    </row>
    <row r="194" spans="1:14" ht="25.5" x14ac:dyDescent="0.25">
      <c r="A194" s="139"/>
      <c r="B194" s="136"/>
      <c r="C194" s="217" t="s">
        <v>428</v>
      </c>
      <c r="D194" s="217" t="s">
        <v>398</v>
      </c>
      <c r="E194" s="217" t="s">
        <v>417</v>
      </c>
      <c r="F194" s="281" t="s">
        <v>190</v>
      </c>
      <c r="G194" s="262"/>
      <c r="H194" s="263">
        <v>0</v>
      </c>
      <c r="I194" s="264"/>
      <c r="J194" s="263">
        <v>0</v>
      </c>
      <c r="K194" s="264"/>
      <c r="L194" s="263">
        <v>900</v>
      </c>
      <c r="M194" s="264"/>
      <c r="N194" s="265">
        <v>900</v>
      </c>
    </row>
    <row r="195" spans="1:14" x14ac:dyDescent="0.25">
      <c r="A195" s="139" t="s">
        <v>71</v>
      </c>
      <c r="B195" s="136" t="s">
        <v>70</v>
      </c>
      <c r="C195" s="140"/>
      <c r="D195" s="140"/>
      <c r="E195" s="140"/>
      <c r="F195" s="153"/>
      <c r="G195" s="270"/>
      <c r="H195" s="271"/>
      <c r="I195" s="271"/>
      <c r="J195" s="271"/>
      <c r="K195" s="271"/>
      <c r="L195" s="271"/>
      <c r="M195" s="271"/>
      <c r="N195" s="272"/>
    </row>
    <row r="196" spans="1:14" x14ac:dyDescent="0.25">
      <c r="A196" s="139" t="s">
        <v>72</v>
      </c>
      <c r="B196" s="136" t="s">
        <v>12</v>
      </c>
      <c r="C196" s="140"/>
      <c r="D196" s="140"/>
      <c r="E196" s="140"/>
      <c r="F196" s="153"/>
      <c r="G196" s="154"/>
      <c r="H196" s="155"/>
      <c r="I196" s="155"/>
      <c r="J196" s="155"/>
      <c r="K196" s="155"/>
      <c r="L196" s="155"/>
      <c r="M196" s="155"/>
      <c r="N196" s="156"/>
    </row>
    <row r="197" spans="1:14" x14ac:dyDescent="0.25">
      <c r="A197" s="139" t="s">
        <v>74</v>
      </c>
      <c r="B197" s="136" t="s">
        <v>73</v>
      </c>
      <c r="C197" s="140"/>
      <c r="D197" s="140"/>
      <c r="E197" s="140"/>
      <c r="F197" s="153"/>
      <c r="G197" s="154"/>
      <c r="H197" s="155">
        <v>0</v>
      </c>
      <c r="I197" s="155">
        <v>296.45</v>
      </c>
      <c r="J197" s="155">
        <v>77.36</v>
      </c>
      <c r="K197" s="155">
        <v>296.45</v>
      </c>
      <c r="L197" s="155">
        <v>77.36</v>
      </c>
      <c r="M197" s="155">
        <v>545.92999999999995</v>
      </c>
      <c r="N197" s="156">
        <v>154.72</v>
      </c>
    </row>
    <row r="198" spans="1:14" ht="38.25" x14ac:dyDescent="0.25">
      <c r="A198" s="139"/>
      <c r="B198" s="136"/>
      <c r="C198" s="211" t="s">
        <v>429</v>
      </c>
      <c r="D198" s="211" t="s">
        <v>430</v>
      </c>
      <c r="E198" s="211" t="s">
        <v>431</v>
      </c>
      <c r="F198" s="280" t="s">
        <v>432</v>
      </c>
      <c r="G198" s="298"/>
      <c r="H198" s="300">
        <v>0</v>
      </c>
      <c r="I198" s="299"/>
      <c r="J198" s="300">
        <v>77.36</v>
      </c>
      <c r="K198" s="299"/>
      <c r="L198" s="300">
        <v>77.36</v>
      </c>
      <c r="M198" s="299"/>
      <c r="N198" s="301">
        <v>154.72</v>
      </c>
    </row>
    <row r="199" spans="1:14" x14ac:dyDescent="0.25">
      <c r="A199" s="139" t="s">
        <v>76</v>
      </c>
      <c r="B199" s="136" t="s">
        <v>75</v>
      </c>
      <c r="C199" s="140"/>
      <c r="D199" s="140"/>
      <c r="E199" s="140"/>
      <c r="F199" s="153"/>
      <c r="G199" s="270"/>
      <c r="H199" s="271"/>
      <c r="I199" s="271"/>
      <c r="J199" s="271"/>
      <c r="K199" s="271"/>
      <c r="L199" s="271"/>
      <c r="M199" s="271"/>
      <c r="N199" s="272"/>
    </row>
    <row r="200" spans="1:14" x14ac:dyDescent="0.25">
      <c r="A200" s="139" t="s">
        <v>78</v>
      </c>
      <c r="B200" s="136" t="s">
        <v>77</v>
      </c>
      <c r="C200" s="140"/>
      <c r="D200" s="140"/>
      <c r="E200" s="140"/>
      <c r="F200" s="153"/>
      <c r="G200" s="69"/>
      <c r="H200" s="71">
        <v>0</v>
      </c>
      <c r="I200" s="71"/>
      <c r="J200" s="71">
        <v>200</v>
      </c>
      <c r="K200" s="71">
        <v>493.77</v>
      </c>
      <c r="L200" s="71">
        <v>400</v>
      </c>
      <c r="M200" s="71">
        <v>493.77</v>
      </c>
      <c r="N200" s="73">
        <v>600</v>
      </c>
    </row>
    <row r="201" spans="1:14" ht="25.5" x14ac:dyDescent="0.25">
      <c r="A201" s="139"/>
      <c r="B201" s="136"/>
      <c r="C201" s="211" t="s">
        <v>433</v>
      </c>
      <c r="D201" s="211" t="s">
        <v>434</v>
      </c>
      <c r="E201" s="211" t="s">
        <v>195</v>
      </c>
      <c r="F201" s="280" t="s">
        <v>208</v>
      </c>
      <c r="G201" s="252"/>
      <c r="H201" s="254">
        <v>0</v>
      </c>
      <c r="I201" s="253"/>
      <c r="J201" s="254">
        <v>200</v>
      </c>
      <c r="K201" s="253"/>
      <c r="L201" s="254">
        <v>400</v>
      </c>
      <c r="M201" s="253"/>
      <c r="N201" s="255">
        <v>600</v>
      </c>
    </row>
    <row r="202" spans="1:14" x14ac:dyDescent="0.25">
      <c r="A202" s="139" t="s">
        <v>80</v>
      </c>
      <c r="B202" s="136" t="s">
        <v>79</v>
      </c>
      <c r="C202" s="140"/>
      <c r="D202" s="140"/>
      <c r="E202" s="140"/>
      <c r="F202" s="153"/>
      <c r="G202" s="270">
        <v>8998.65</v>
      </c>
      <c r="H202" s="271">
        <v>9150.68</v>
      </c>
      <c r="I202" s="271">
        <v>8998.65</v>
      </c>
      <c r="J202" s="271">
        <v>9150.68</v>
      </c>
      <c r="K202" s="271">
        <v>8998.65</v>
      </c>
      <c r="L202" s="271">
        <v>9150.68</v>
      </c>
      <c r="M202" s="271">
        <v>8998.65</v>
      </c>
      <c r="N202" s="272">
        <v>9400</v>
      </c>
    </row>
    <row r="203" spans="1:14" ht="25.5" x14ac:dyDescent="0.25">
      <c r="A203" s="139"/>
      <c r="B203" s="136"/>
      <c r="C203" s="211" t="s">
        <v>435</v>
      </c>
      <c r="D203" s="211" t="s">
        <v>436</v>
      </c>
      <c r="E203" s="211" t="s">
        <v>195</v>
      </c>
      <c r="F203" s="280" t="s">
        <v>190</v>
      </c>
      <c r="G203" s="276"/>
      <c r="H203" s="278">
        <v>9150.68</v>
      </c>
      <c r="I203" s="277"/>
      <c r="J203" s="278">
        <v>9150.68</v>
      </c>
      <c r="K203" s="277"/>
      <c r="L203" s="278">
        <v>9150.68</v>
      </c>
      <c r="M203" s="277"/>
      <c r="N203" s="279">
        <v>9400</v>
      </c>
    </row>
    <row r="204" spans="1:14" x14ac:dyDescent="0.25">
      <c r="A204" s="142" t="s">
        <v>62</v>
      </c>
      <c r="B204" s="144" t="s">
        <v>127</v>
      </c>
      <c r="C204" s="140"/>
      <c r="D204" s="140"/>
      <c r="E204" s="140"/>
      <c r="F204" s="153"/>
      <c r="G204" s="229">
        <f t="shared" ref="G204:M204" si="8">SUM(G115:G202)</f>
        <v>71455.759999999995</v>
      </c>
      <c r="H204" s="230">
        <f>SUM(H202,H200,H199,H197,H196,H195,H173,H129,H123,H115)</f>
        <v>85852.439999999988</v>
      </c>
      <c r="I204" s="230">
        <f>SUM(I202,I200,I199,I197,I196,I195,I173,I129,I123,I115)</f>
        <v>135445.84</v>
      </c>
      <c r="J204" s="230">
        <f>SUM(J202,J200,J199,J197,J196,J195,J173,J129,J123,J115)</f>
        <v>179573.28000000003</v>
      </c>
      <c r="K204" s="230">
        <f>SUM(K202,K200,K199,K197,K196,K195,K173,K129,K123,K115)</f>
        <v>182870.59999999998</v>
      </c>
      <c r="L204" s="230">
        <f>SUM(L202,L200,L199,L197,L196,L195,L173,L129,L123,L115)</f>
        <v>259965.40000000002</v>
      </c>
      <c r="M204" s="230">
        <f t="shared" si="8"/>
        <v>279670.04000000004</v>
      </c>
      <c r="N204" s="231">
        <f>SUM(N202,N200,N199,N197,N196,N195,N173,N129,N123,N115)</f>
        <v>362033.05</v>
      </c>
    </row>
    <row r="205" spans="1:14" x14ac:dyDescent="0.25">
      <c r="A205" s="139" t="s">
        <v>83</v>
      </c>
      <c r="B205" s="136" t="s">
        <v>82</v>
      </c>
      <c r="C205" s="140"/>
      <c r="D205" s="140"/>
      <c r="E205" s="140"/>
      <c r="F205" s="153"/>
      <c r="G205" s="57"/>
      <c r="H205" s="59"/>
      <c r="I205" s="71"/>
      <c r="J205" s="71"/>
      <c r="K205" s="71"/>
      <c r="L205" s="71"/>
      <c r="M205" s="71"/>
      <c r="N205" s="157"/>
    </row>
    <row r="206" spans="1:14" x14ac:dyDescent="0.25">
      <c r="A206" s="139" t="s">
        <v>85</v>
      </c>
      <c r="B206" s="136" t="s">
        <v>84</v>
      </c>
      <c r="C206" s="140"/>
      <c r="D206" s="140"/>
      <c r="E206" s="140"/>
      <c r="F206" s="153"/>
      <c r="G206" s="154">
        <v>207716.03</v>
      </c>
      <c r="H206" s="155">
        <f>SUM(H207:H225)</f>
        <v>68550.590000000011</v>
      </c>
      <c r="I206" s="155">
        <v>233980.18999999997</v>
      </c>
      <c r="J206" s="155">
        <f>SUM(J207:J225)</f>
        <v>391694.49999999994</v>
      </c>
      <c r="K206" s="155">
        <v>340812.11</v>
      </c>
      <c r="L206" s="155">
        <f>SUM(L207:L225)</f>
        <v>517859.06</v>
      </c>
      <c r="M206" s="155">
        <v>623567.06999999995</v>
      </c>
      <c r="N206" s="156">
        <f>SUM(N207:N225)</f>
        <v>1172949.23</v>
      </c>
    </row>
    <row r="207" spans="1:14" ht="25.5" x14ac:dyDescent="0.25">
      <c r="A207" s="139"/>
      <c r="B207" s="136"/>
      <c r="C207" s="140" t="s">
        <v>437</v>
      </c>
      <c r="D207" s="140" t="s">
        <v>438</v>
      </c>
      <c r="E207" s="140" t="s">
        <v>195</v>
      </c>
      <c r="F207" s="153" t="s">
        <v>190</v>
      </c>
      <c r="G207" s="302"/>
      <c r="H207" s="303">
        <v>0</v>
      </c>
      <c r="I207" s="304"/>
      <c r="J207" s="303">
        <v>0</v>
      </c>
      <c r="K207" s="304"/>
      <c r="L207" s="303">
        <v>15116.96</v>
      </c>
      <c r="M207" s="304"/>
      <c r="N207" s="305">
        <v>15116.96</v>
      </c>
    </row>
    <row r="208" spans="1:14" ht="25.5" x14ac:dyDescent="0.25">
      <c r="A208" s="139"/>
      <c r="B208" s="136"/>
      <c r="C208" s="223" t="s">
        <v>439</v>
      </c>
      <c r="D208" s="223" t="s">
        <v>440</v>
      </c>
      <c r="E208" s="223" t="s">
        <v>195</v>
      </c>
      <c r="F208" s="282" t="s">
        <v>190</v>
      </c>
      <c r="G208" s="294"/>
      <c r="H208" s="295">
        <v>0</v>
      </c>
      <c r="I208" s="296"/>
      <c r="J208" s="295">
        <v>280.60000000000002</v>
      </c>
      <c r="K208" s="296"/>
      <c r="L208" s="295">
        <v>280.60000000000002</v>
      </c>
      <c r="M208" s="296"/>
      <c r="N208" s="297">
        <v>280.60000000000002</v>
      </c>
    </row>
    <row r="209" spans="1:14" ht="38.25" x14ac:dyDescent="0.25">
      <c r="A209" s="139"/>
      <c r="B209" s="136"/>
      <c r="C209" s="223" t="s">
        <v>441</v>
      </c>
      <c r="D209" s="223" t="s">
        <v>442</v>
      </c>
      <c r="E209" s="223" t="s">
        <v>443</v>
      </c>
      <c r="F209" s="282" t="s">
        <v>190</v>
      </c>
      <c r="G209" s="294"/>
      <c r="H209" s="295">
        <v>0</v>
      </c>
      <c r="I209" s="296"/>
      <c r="J209" s="295">
        <v>1604.29</v>
      </c>
      <c r="K209" s="296"/>
      <c r="L209" s="295">
        <v>1604.29</v>
      </c>
      <c r="M209" s="296"/>
      <c r="N209" s="297">
        <v>1604.29</v>
      </c>
    </row>
    <row r="210" spans="1:14" ht="25.5" x14ac:dyDescent="0.25">
      <c r="A210" s="139"/>
      <c r="B210" s="136"/>
      <c r="C210" s="223" t="s">
        <v>444</v>
      </c>
      <c r="D210" s="223" t="s">
        <v>438</v>
      </c>
      <c r="E210" s="223" t="s">
        <v>445</v>
      </c>
      <c r="F210" s="282" t="s">
        <v>190</v>
      </c>
      <c r="G210" s="294"/>
      <c r="H210" s="295">
        <v>0</v>
      </c>
      <c r="I210" s="296"/>
      <c r="J210" s="295">
        <v>0</v>
      </c>
      <c r="K210" s="296"/>
      <c r="L210" s="295">
        <v>31193.599999999999</v>
      </c>
      <c r="M210" s="296"/>
      <c r="N210" s="297">
        <v>31193.599999999999</v>
      </c>
    </row>
    <row r="211" spans="1:14" ht="25.5" x14ac:dyDescent="0.25">
      <c r="A211" s="139"/>
      <c r="B211" s="136"/>
      <c r="C211" s="223" t="s">
        <v>446</v>
      </c>
      <c r="D211" s="223" t="s">
        <v>438</v>
      </c>
      <c r="E211" s="223" t="s">
        <v>445</v>
      </c>
      <c r="F211" s="282" t="s">
        <v>190</v>
      </c>
      <c r="G211" s="294"/>
      <c r="H211" s="295">
        <v>0</v>
      </c>
      <c r="I211" s="296"/>
      <c r="J211" s="295">
        <v>58589.87</v>
      </c>
      <c r="K211" s="296"/>
      <c r="L211" s="295">
        <v>58589.87</v>
      </c>
      <c r="M211" s="296"/>
      <c r="N211" s="297">
        <v>58589.87</v>
      </c>
    </row>
    <row r="212" spans="1:14" ht="51" x14ac:dyDescent="0.25">
      <c r="A212" s="139"/>
      <c r="B212" s="136"/>
      <c r="C212" s="223" t="s">
        <v>447</v>
      </c>
      <c r="D212" s="223" t="s">
        <v>448</v>
      </c>
      <c r="E212" s="223" t="s">
        <v>449</v>
      </c>
      <c r="F212" s="282" t="s">
        <v>190</v>
      </c>
      <c r="G212" s="294"/>
      <c r="H212" s="295">
        <v>0</v>
      </c>
      <c r="I212" s="296"/>
      <c r="J212" s="295">
        <v>17080</v>
      </c>
      <c r="K212" s="296"/>
      <c r="L212" s="295">
        <v>17080</v>
      </c>
      <c r="M212" s="296"/>
      <c r="N212" s="297">
        <v>17080</v>
      </c>
    </row>
    <row r="213" spans="1:14" ht="38.25" x14ac:dyDescent="0.25">
      <c r="A213" s="139"/>
      <c r="B213" s="136"/>
      <c r="C213" s="223" t="s">
        <v>450</v>
      </c>
      <c r="D213" s="223" t="s">
        <v>448</v>
      </c>
      <c r="E213" s="223" t="s">
        <v>449</v>
      </c>
      <c r="F213" s="282" t="s">
        <v>190</v>
      </c>
      <c r="G213" s="294"/>
      <c r="H213" s="295">
        <v>0</v>
      </c>
      <c r="I213" s="296"/>
      <c r="J213" s="295">
        <v>0</v>
      </c>
      <c r="K213" s="296"/>
      <c r="L213" s="295">
        <v>0</v>
      </c>
      <c r="M213" s="296"/>
      <c r="N213" s="297">
        <v>3928.4</v>
      </c>
    </row>
    <row r="214" spans="1:14" ht="38.25" x14ac:dyDescent="0.25">
      <c r="A214" s="139"/>
      <c r="B214" s="136"/>
      <c r="C214" s="223" t="s">
        <v>451</v>
      </c>
      <c r="D214" s="223" t="s">
        <v>448</v>
      </c>
      <c r="E214" s="223" t="s">
        <v>449</v>
      </c>
      <c r="F214" s="282" t="s">
        <v>190</v>
      </c>
      <c r="G214" s="294"/>
      <c r="H214" s="295">
        <v>0</v>
      </c>
      <c r="I214" s="296"/>
      <c r="J214" s="295">
        <v>1098</v>
      </c>
      <c r="K214" s="296"/>
      <c r="L214" s="295">
        <v>1098</v>
      </c>
      <c r="M214" s="296"/>
      <c r="N214" s="297">
        <v>1098</v>
      </c>
    </row>
    <row r="215" spans="1:14" ht="25.5" x14ac:dyDescent="0.25">
      <c r="A215" s="139"/>
      <c r="B215" s="136"/>
      <c r="C215" s="223" t="s">
        <v>452</v>
      </c>
      <c r="D215" s="223" t="s">
        <v>448</v>
      </c>
      <c r="E215" s="223" t="s">
        <v>449</v>
      </c>
      <c r="F215" s="282" t="s">
        <v>190</v>
      </c>
      <c r="G215" s="294"/>
      <c r="H215" s="295">
        <v>0</v>
      </c>
      <c r="I215" s="296"/>
      <c r="J215" s="295">
        <v>0</v>
      </c>
      <c r="K215" s="296"/>
      <c r="L215" s="295">
        <v>13354</v>
      </c>
      <c r="M215" s="296"/>
      <c r="N215" s="297">
        <v>13354</v>
      </c>
    </row>
    <row r="216" spans="1:14" ht="25.5" x14ac:dyDescent="0.25">
      <c r="A216" s="139"/>
      <c r="B216" s="136"/>
      <c r="C216" s="223" t="s">
        <v>453</v>
      </c>
      <c r="D216" s="223" t="s">
        <v>454</v>
      </c>
      <c r="E216" s="223" t="s">
        <v>455</v>
      </c>
      <c r="F216" s="282" t="s">
        <v>190</v>
      </c>
      <c r="G216" s="294"/>
      <c r="H216" s="295">
        <v>0</v>
      </c>
      <c r="I216" s="296"/>
      <c r="J216" s="295">
        <v>0</v>
      </c>
      <c r="K216" s="296"/>
      <c r="L216" s="295">
        <v>0</v>
      </c>
      <c r="M216" s="296"/>
      <c r="N216" s="297">
        <v>35544</v>
      </c>
    </row>
    <row r="217" spans="1:14" ht="38.25" x14ac:dyDescent="0.25">
      <c r="A217" s="139"/>
      <c r="B217" s="136"/>
      <c r="C217" s="223" t="s">
        <v>456</v>
      </c>
      <c r="D217" s="223" t="s">
        <v>438</v>
      </c>
      <c r="E217" s="223" t="s">
        <v>457</v>
      </c>
      <c r="F217" s="282" t="s">
        <v>190</v>
      </c>
      <c r="G217" s="294"/>
      <c r="H217" s="295">
        <v>0</v>
      </c>
      <c r="I217" s="296"/>
      <c r="J217" s="295">
        <v>0</v>
      </c>
      <c r="K217" s="296"/>
      <c r="L217" s="295">
        <v>0</v>
      </c>
      <c r="M217" s="296"/>
      <c r="N217" s="297">
        <v>600217.77</v>
      </c>
    </row>
    <row r="218" spans="1:14" ht="25.5" x14ac:dyDescent="0.25">
      <c r="A218" s="139"/>
      <c r="B218" s="136"/>
      <c r="C218" s="223" t="s">
        <v>458</v>
      </c>
      <c r="D218" s="223" t="s">
        <v>454</v>
      </c>
      <c r="E218" s="223" t="s">
        <v>455</v>
      </c>
      <c r="F218" s="282" t="s">
        <v>190</v>
      </c>
      <c r="G218" s="294"/>
      <c r="H218" s="295">
        <v>0</v>
      </c>
      <c r="I218" s="296"/>
      <c r="J218" s="295">
        <v>0</v>
      </c>
      <c r="K218" s="296"/>
      <c r="L218" s="295">
        <v>3500</v>
      </c>
      <c r="M218" s="296"/>
      <c r="N218" s="297">
        <v>3500</v>
      </c>
    </row>
    <row r="219" spans="1:14" ht="25.5" x14ac:dyDescent="0.25">
      <c r="A219" s="139"/>
      <c r="B219" s="136"/>
      <c r="C219" s="223" t="s">
        <v>459</v>
      </c>
      <c r="D219" s="223" t="s">
        <v>438</v>
      </c>
      <c r="E219" s="223" t="s">
        <v>195</v>
      </c>
      <c r="F219" s="282" t="s">
        <v>190</v>
      </c>
      <c r="G219" s="294"/>
      <c r="H219" s="295">
        <v>926.4</v>
      </c>
      <c r="I219" s="296"/>
      <c r="J219" s="295">
        <v>188828.33</v>
      </c>
      <c r="K219" s="296"/>
      <c r="L219" s="295">
        <v>188828.33</v>
      </c>
      <c r="M219" s="296"/>
      <c r="N219" s="297">
        <v>188828.33</v>
      </c>
    </row>
    <row r="220" spans="1:14" ht="25.5" x14ac:dyDescent="0.25">
      <c r="A220" s="139"/>
      <c r="B220" s="136"/>
      <c r="C220" s="223" t="s">
        <v>460</v>
      </c>
      <c r="D220" s="223" t="s">
        <v>438</v>
      </c>
      <c r="E220" s="223" t="s">
        <v>461</v>
      </c>
      <c r="F220" s="282" t="s">
        <v>190</v>
      </c>
      <c r="G220" s="294"/>
      <c r="H220" s="295">
        <v>53937.09</v>
      </c>
      <c r="I220" s="296"/>
      <c r="J220" s="295">
        <v>53937.09</v>
      </c>
      <c r="K220" s="296"/>
      <c r="L220" s="295">
        <v>88937.09</v>
      </c>
      <c r="M220" s="296"/>
      <c r="N220" s="297">
        <v>90937.09</v>
      </c>
    </row>
    <row r="221" spans="1:14" ht="25.5" x14ac:dyDescent="0.25">
      <c r="A221" s="139"/>
      <c r="B221" s="136"/>
      <c r="C221" s="223" t="s">
        <v>462</v>
      </c>
      <c r="D221" s="223" t="s">
        <v>438</v>
      </c>
      <c r="E221" s="223" t="s">
        <v>445</v>
      </c>
      <c r="F221" s="282" t="s">
        <v>190</v>
      </c>
      <c r="G221" s="294"/>
      <c r="H221" s="295">
        <v>768</v>
      </c>
      <c r="I221" s="296"/>
      <c r="J221" s="295">
        <v>768</v>
      </c>
      <c r="K221" s="296"/>
      <c r="L221" s="295">
        <v>768</v>
      </c>
      <c r="M221" s="296"/>
      <c r="N221" s="297">
        <v>768</v>
      </c>
    </row>
    <row r="222" spans="1:14" ht="38.25" x14ac:dyDescent="0.25">
      <c r="A222" s="139"/>
      <c r="B222" s="136"/>
      <c r="C222" s="223" t="s">
        <v>463</v>
      </c>
      <c r="D222" s="223" t="s">
        <v>438</v>
      </c>
      <c r="E222" s="223" t="s">
        <v>445</v>
      </c>
      <c r="F222" s="282" t="s">
        <v>190</v>
      </c>
      <c r="G222" s="294"/>
      <c r="H222" s="295">
        <v>0</v>
      </c>
      <c r="I222" s="296"/>
      <c r="J222" s="295">
        <v>0</v>
      </c>
      <c r="K222" s="296"/>
      <c r="L222" s="295">
        <v>0</v>
      </c>
      <c r="M222" s="296"/>
      <c r="N222" s="297">
        <v>13400</v>
      </c>
    </row>
    <row r="223" spans="1:14" ht="25.5" x14ac:dyDescent="0.25">
      <c r="A223" s="139"/>
      <c r="B223" s="136"/>
      <c r="C223" s="223" t="s">
        <v>464</v>
      </c>
      <c r="D223" s="223" t="s">
        <v>438</v>
      </c>
      <c r="E223" s="223" t="s">
        <v>461</v>
      </c>
      <c r="F223" s="282" t="s">
        <v>190</v>
      </c>
      <c r="G223" s="294"/>
      <c r="H223" s="295">
        <v>4392</v>
      </c>
      <c r="I223" s="296"/>
      <c r="J223" s="295">
        <v>18910</v>
      </c>
      <c r="K223" s="296"/>
      <c r="L223" s="295">
        <v>46910</v>
      </c>
      <c r="M223" s="296"/>
      <c r="N223" s="297">
        <v>46910</v>
      </c>
    </row>
    <row r="224" spans="1:14" ht="38.25" x14ac:dyDescent="0.25">
      <c r="A224" s="139"/>
      <c r="B224" s="136"/>
      <c r="C224" s="223" t="s">
        <v>465</v>
      </c>
      <c r="D224" s="223" t="s">
        <v>438</v>
      </c>
      <c r="E224" s="223" t="s">
        <v>461</v>
      </c>
      <c r="F224" s="282" t="s">
        <v>190</v>
      </c>
      <c r="G224" s="294"/>
      <c r="H224" s="295">
        <v>7928.78</v>
      </c>
      <c r="I224" s="296"/>
      <c r="J224" s="295">
        <v>50000</v>
      </c>
      <c r="K224" s="296"/>
      <c r="L224" s="295">
        <v>50000</v>
      </c>
      <c r="M224" s="296"/>
      <c r="N224" s="297">
        <v>50000</v>
      </c>
    </row>
    <row r="225" spans="1:14" ht="51" x14ac:dyDescent="0.25">
      <c r="A225" s="139"/>
      <c r="B225" s="136"/>
      <c r="C225" s="217" t="s">
        <v>466</v>
      </c>
      <c r="D225" s="217" t="s">
        <v>438</v>
      </c>
      <c r="E225" s="217" t="s">
        <v>461</v>
      </c>
      <c r="F225" s="281" t="s">
        <v>190</v>
      </c>
      <c r="G225" s="290"/>
      <c r="H225" s="291">
        <v>598.32000000000005</v>
      </c>
      <c r="I225" s="292"/>
      <c r="J225" s="291">
        <v>598.32000000000005</v>
      </c>
      <c r="K225" s="292"/>
      <c r="L225" s="291">
        <v>598.32000000000005</v>
      </c>
      <c r="M225" s="292"/>
      <c r="N225" s="293">
        <v>598.32000000000005</v>
      </c>
    </row>
    <row r="226" spans="1:14" x14ac:dyDescent="0.25">
      <c r="A226" s="139" t="s">
        <v>86</v>
      </c>
      <c r="B226" s="136" t="s">
        <v>0</v>
      </c>
      <c r="C226" s="140"/>
      <c r="D226" s="140"/>
      <c r="E226" s="140"/>
      <c r="F226" s="153"/>
      <c r="G226" s="270"/>
      <c r="H226" s="271"/>
      <c r="I226" s="271"/>
      <c r="J226" s="271"/>
      <c r="K226" s="271"/>
      <c r="L226" s="271"/>
      <c r="M226" s="271"/>
      <c r="N226" s="272"/>
    </row>
    <row r="227" spans="1:14" x14ac:dyDescent="0.25">
      <c r="A227" s="139" t="s">
        <v>87</v>
      </c>
      <c r="B227" s="136" t="s">
        <v>1</v>
      </c>
      <c r="C227" s="140"/>
      <c r="D227" s="140"/>
      <c r="E227" s="140"/>
      <c r="F227" s="153"/>
      <c r="G227" s="69"/>
      <c r="H227" s="71"/>
      <c r="I227" s="71"/>
      <c r="J227" s="71"/>
      <c r="K227" s="71"/>
      <c r="L227" s="71"/>
      <c r="M227" s="71"/>
      <c r="N227" s="73"/>
    </row>
    <row r="228" spans="1:14" x14ac:dyDescent="0.25">
      <c r="A228" s="139" t="s">
        <v>89</v>
      </c>
      <c r="B228" s="136" t="s">
        <v>88</v>
      </c>
      <c r="C228" s="140"/>
      <c r="D228" s="140"/>
      <c r="E228" s="140"/>
      <c r="F228" s="153"/>
      <c r="G228" s="158"/>
      <c r="H228" s="159"/>
      <c r="I228" s="159"/>
      <c r="J228" s="159"/>
      <c r="K228" s="159"/>
      <c r="L228" s="159"/>
      <c r="M228" s="159"/>
      <c r="N228" s="160"/>
    </row>
    <row r="229" spans="1:14" x14ac:dyDescent="0.25">
      <c r="A229" s="142" t="s">
        <v>81</v>
      </c>
      <c r="B229" s="144" t="s">
        <v>126</v>
      </c>
      <c r="C229" s="140"/>
      <c r="D229" s="140"/>
      <c r="E229" s="140"/>
      <c r="F229" s="153"/>
      <c r="G229" s="61">
        <f t="shared" ref="G229:M229" si="9">SUM(G205:G228)</f>
        <v>207716.03</v>
      </c>
      <c r="H229" s="62">
        <f>SUM(H228,H227,H226,H206,H205)</f>
        <v>68550.590000000011</v>
      </c>
      <c r="I229" s="62">
        <f>SUM(I205:I228)</f>
        <v>233980.18999999997</v>
      </c>
      <c r="J229" s="62">
        <f>SUM(J228,J227,J226,J206,J205)</f>
        <v>391694.49999999994</v>
      </c>
      <c r="K229" s="62">
        <f t="shared" si="9"/>
        <v>340812.11</v>
      </c>
      <c r="L229" s="62">
        <f>SUM(L228,L227,L226,L206,L205)</f>
        <v>517859.06</v>
      </c>
      <c r="M229" s="62">
        <f t="shared" si="9"/>
        <v>623567.06999999995</v>
      </c>
      <c r="N229" s="63">
        <f>SUM(N228,N227,N226,N206,N205)</f>
        <v>1172949.23</v>
      </c>
    </row>
    <row r="230" spans="1:14" x14ac:dyDescent="0.25">
      <c r="A230" s="139" t="s">
        <v>92</v>
      </c>
      <c r="B230" s="136" t="s">
        <v>91</v>
      </c>
      <c r="C230" s="140"/>
      <c r="D230" s="140"/>
      <c r="E230" s="140"/>
      <c r="F230" s="153"/>
      <c r="G230" s="69"/>
      <c r="H230" s="71"/>
      <c r="I230" s="71"/>
      <c r="J230" s="71"/>
      <c r="K230" s="71"/>
      <c r="L230" s="71"/>
      <c r="M230" s="71"/>
      <c r="N230" s="73"/>
    </row>
    <row r="231" spans="1:14" x14ac:dyDescent="0.25">
      <c r="A231" s="139" t="s">
        <v>94</v>
      </c>
      <c r="B231" s="136" t="s">
        <v>93</v>
      </c>
      <c r="C231" s="140"/>
      <c r="D231" s="140"/>
      <c r="E231" s="140"/>
      <c r="F231" s="153"/>
      <c r="G231" s="69"/>
      <c r="H231" s="71"/>
      <c r="I231" s="71"/>
      <c r="J231" s="71"/>
      <c r="K231" s="71"/>
      <c r="L231" s="71"/>
      <c r="M231" s="71"/>
      <c r="N231" s="73"/>
    </row>
    <row r="232" spans="1:14" x14ac:dyDescent="0.25">
      <c r="A232" s="139" t="s">
        <v>96</v>
      </c>
      <c r="B232" s="136" t="s">
        <v>95</v>
      </c>
      <c r="C232" s="140"/>
      <c r="D232" s="140"/>
      <c r="E232" s="140"/>
      <c r="F232" s="153"/>
      <c r="G232" s="69"/>
      <c r="H232" s="71"/>
      <c r="I232" s="71"/>
      <c r="J232" s="71"/>
      <c r="K232" s="71"/>
      <c r="L232" s="71"/>
      <c r="M232" s="71"/>
      <c r="N232" s="73"/>
    </row>
    <row r="233" spans="1:14" x14ac:dyDescent="0.25">
      <c r="A233" s="139" t="s">
        <v>98</v>
      </c>
      <c r="B233" s="136" t="s">
        <v>97</v>
      </c>
      <c r="C233" s="140"/>
      <c r="D233" s="140"/>
      <c r="E233" s="140"/>
      <c r="F233" s="153"/>
      <c r="G233" s="69"/>
      <c r="H233" s="71"/>
      <c r="I233" s="71"/>
      <c r="J233" s="71"/>
      <c r="K233" s="71"/>
      <c r="L233" s="71"/>
      <c r="M233" s="71"/>
      <c r="N233" s="73"/>
    </row>
    <row r="234" spans="1:14" x14ac:dyDescent="0.25">
      <c r="A234" s="142" t="s">
        <v>90</v>
      </c>
      <c r="B234" s="144" t="s">
        <v>125</v>
      </c>
      <c r="C234" s="140"/>
      <c r="D234" s="140"/>
      <c r="E234" s="140"/>
      <c r="F234" s="153"/>
      <c r="G234" s="61">
        <f t="shared" ref="G234:M234" si="10">SUM(G230:G233)</f>
        <v>0</v>
      </c>
      <c r="H234" s="161">
        <f>SUM(H233,H232,H231,H230)</f>
        <v>0</v>
      </c>
      <c r="I234" s="161">
        <f t="shared" si="10"/>
        <v>0</v>
      </c>
      <c r="J234" s="161">
        <f>SUM(J233,J232,J231,J230)</f>
        <v>0</v>
      </c>
      <c r="K234" s="161">
        <f t="shared" si="10"/>
        <v>0</v>
      </c>
      <c r="L234" s="161">
        <f>SUM(L233,L232,L231,L230)</f>
        <v>0</v>
      </c>
      <c r="M234" s="161">
        <f t="shared" si="10"/>
        <v>0</v>
      </c>
      <c r="N234" s="162">
        <f>SUM(N233,N232,N231,N230)</f>
        <v>0</v>
      </c>
    </row>
    <row r="235" spans="1:14" x14ac:dyDescent="0.25">
      <c r="A235" s="139" t="s">
        <v>101</v>
      </c>
      <c r="B235" s="136" t="s">
        <v>100</v>
      </c>
      <c r="C235" s="140"/>
      <c r="D235" s="140"/>
      <c r="E235" s="140"/>
      <c r="F235" s="153"/>
      <c r="G235" s="69"/>
      <c r="H235" s="71"/>
      <c r="I235" s="71"/>
      <c r="J235" s="71"/>
      <c r="K235" s="71"/>
      <c r="L235" s="71"/>
      <c r="M235" s="71"/>
      <c r="N235" s="73"/>
    </row>
    <row r="236" spans="1:14" x14ac:dyDescent="0.25">
      <c r="A236" s="139" t="s">
        <v>103</v>
      </c>
      <c r="B236" s="136" t="s">
        <v>102</v>
      </c>
      <c r="C236" s="140"/>
      <c r="D236" s="140"/>
      <c r="E236" s="140"/>
      <c r="F236" s="153"/>
      <c r="G236" s="69"/>
      <c r="H236" s="71"/>
      <c r="I236" s="71"/>
      <c r="J236" s="71"/>
      <c r="K236" s="71"/>
      <c r="L236" s="71"/>
      <c r="M236" s="71"/>
      <c r="N236" s="73"/>
    </row>
    <row r="237" spans="1:14" x14ac:dyDescent="0.25">
      <c r="A237" s="139" t="s">
        <v>105</v>
      </c>
      <c r="B237" s="136" t="s">
        <v>104</v>
      </c>
      <c r="C237" s="140"/>
      <c r="D237" s="140"/>
      <c r="E237" s="140"/>
      <c r="F237" s="153"/>
      <c r="G237" s="69"/>
      <c r="H237" s="71">
        <v>0</v>
      </c>
      <c r="I237" s="71">
        <v>2321.7600000000002</v>
      </c>
      <c r="J237" s="71">
        <v>2088.73</v>
      </c>
      <c r="K237" s="71">
        <v>2321.7600000000002</v>
      </c>
      <c r="L237" s="71">
        <v>2088.73</v>
      </c>
      <c r="M237" s="71">
        <v>4690.49</v>
      </c>
      <c r="N237" s="73">
        <v>5081.7</v>
      </c>
    </row>
    <row r="238" spans="1:14" ht="51" x14ac:dyDescent="0.25">
      <c r="A238" s="139"/>
      <c r="B238" s="136"/>
      <c r="C238" s="211" t="s">
        <v>467</v>
      </c>
      <c r="D238" s="211" t="s">
        <v>468</v>
      </c>
      <c r="E238" s="211" t="s">
        <v>469</v>
      </c>
      <c r="F238" s="280" t="s">
        <v>190</v>
      </c>
      <c r="G238" s="252"/>
      <c r="H238" s="254">
        <v>0</v>
      </c>
      <c r="I238" s="253"/>
      <c r="J238" s="254">
        <v>2088.73</v>
      </c>
      <c r="K238" s="253"/>
      <c r="L238" s="254">
        <v>2088.73</v>
      </c>
      <c r="M238" s="253"/>
      <c r="N238" s="255">
        <v>5081.7</v>
      </c>
    </row>
    <row r="239" spans="1:14" x14ac:dyDescent="0.25">
      <c r="A239" s="139" t="s">
        <v>107</v>
      </c>
      <c r="B239" s="136" t="s">
        <v>106</v>
      </c>
      <c r="C239" s="140"/>
      <c r="D239" s="140"/>
      <c r="E239" s="140"/>
      <c r="F239" s="153"/>
      <c r="G239" s="270"/>
      <c r="H239" s="271"/>
      <c r="I239" s="271"/>
      <c r="J239" s="271"/>
      <c r="K239" s="271"/>
      <c r="L239" s="271"/>
      <c r="M239" s="271"/>
      <c r="N239" s="272"/>
    </row>
    <row r="240" spans="1:14" x14ac:dyDescent="0.25">
      <c r="A240" s="139" t="s">
        <v>109</v>
      </c>
      <c r="B240" s="136" t="s">
        <v>108</v>
      </c>
      <c r="C240" s="140"/>
      <c r="D240" s="140"/>
      <c r="E240" s="140"/>
      <c r="F240" s="153"/>
      <c r="G240" s="69"/>
      <c r="H240" s="71"/>
      <c r="I240" s="71"/>
      <c r="J240" s="71"/>
      <c r="K240" s="71"/>
      <c r="L240" s="71"/>
      <c r="M240" s="71"/>
      <c r="N240" s="73"/>
    </row>
    <row r="241" spans="1:14" x14ac:dyDescent="0.25">
      <c r="A241" s="142" t="s">
        <v>99</v>
      </c>
      <c r="B241" s="144" t="s">
        <v>124</v>
      </c>
      <c r="C241" s="140"/>
      <c r="D241" s="140"/>
      <c r="E241" s="140"/>
      <c r="F241" s="153"/>
      <c r="G241" s="163">
        <f t="shared" ref="G241" si="11">SUM(G235:G240)</f>
        <v>0</v>
      </c>
      <c r="H241" s="161">
        <f>SUM(H240,H239,H237,H236,H235)</f>
        <v>0</v>
      </c>
      <c r="I241" s="161">
        <f>SUM(I235:I240)</f>
        <v>2321.7600000000002</v>
      </c>
      <c r="J241" s="161">
        <f>SUM(J240,J239,J237,J236,J235)</f>
        <v>2088.73</v>
      </c>
      <c r="K241" s="161">
        <f>SUM(K240,K239,K237,K236,K235)</f>
        <v>2321.7600000000002</v>
      </c>
      <c r="L241" s="161">
        <f>SUM(L240,L239,L237,L236,L235)</f>
        <v>2088.73</v>
      </c>
      <c r="M241" s="161">
        <f>SUM(M240,M239,M237,M236,M235)</f>
        <v>4690.49</v>
      </c>
      <c r="N241" s="162">
        <f>SUM(N240,N239,N237,N236,N235)</f>
        <v>5081.7</v>
      </c>
    </row>
    <row r="242" spans="1:14" x14ac:dyDescent="0.25">
      <c r="A242" s="139" t="s">
        <v>163</v>
      </c>
      <c r="B242" s="164" t="s">
        <v>170</v>
      </c>
      <c r="C242" s="165"/>
      <c r="D242" s="165"/>
      <c r="E242" s="165"/>
      <c r="F242" s="166"/>
      <c r="G242" s="69"/>
      <c r="H242" s="71"/>
      <c r="I242" s="71"/>
      <c r="J242" s="71"/>
      <c r="K242" s="71"/>
      <c r="L242" s="71"/>
      <c r="M242" s="71"/>
      <c r="N242" s="73"/>
    </row>
    <row r="243" spans="1:14" ht="30" x14ac:dyDescent="0.25">
      <c r="A243" s="142" t="s">
        <v>171</v>
      </c>
      <c r="B243" s="167" t="s">
        <v>128</v>
      </c>
      <c r="C243" s="165"/>
      <c r="D243" s="165"/>
      <c r="E243" s="165"/>
      <c r="F243" s="166"/>
      <c r="G243" s="168">
        <f>G242</f>
        <v>0</v>
      </c>
      <c r="H243" s="169">
        <f t="shared" ref="H243:N243" si="12">H242</f>
        <v>0</v>
      </c>
      <c r="I243" s="169">
        <f t="shared" si="12"/>
        <v>0</v>
      </c>
      <c r="J243" s="169">
        <f t="shared" si="12"/>
        <v>0</v>
      </c>
      <c r="K243" s="169">
        <f t="shared" si="12"/>
        <v>0</v>
      </c>
      <c r="L243" s="169">
        <f t="shared" si="12"/>
        <v>0</v>
      </c>
      <c r="M243" s="169">
        <f t="shared" si="12"/>
        <v>0</v>
      </c>
      <c r="N243" s="170">
        <f t="shared" si="12"/>
        <v>0</v>
      </c>
    </row>
    <row r="244" spans="1:14" x14ac:dyDescent="0.25">
      <c r="A244" s="139" t="s">
        <v>112</v>
      </c>
      <c r="B244" s="136" t="s">
        <v>111</v>
      </c>
      <c r="C244" s="140"/>
      <c r="D244" s="140"/>
      <c r="E244" s="140"/>
      <c r="F244" s="153"/>
      <c r="G244" s="69">
        <v>63595.62</v>
      </c>
      <c r="H244" s="71">
        <f>SUM(H245:H251)</f>
        <v>38404.36</v>
      </c>
      <c r="I244" s="71">
        <v>80480.49000000002</v>
      </c>
      <c r="J244" s="71">
        <f>SUM(J245:J251)</f>
        <v>280579.78999999998</v>
      </c>
      <c r="K244" s="71">
        <v>99246.150000000009</v>
      </c>
      <c r="L244" s="71">
        <f>SUM(L245:L251)</f>
        <v>522755.22000000003</v>
      </c>
      <c r="M244" s="71">
        <v>167222.05000000002</v>
      </c>
      <c r="N244" s="73">
        <f>SUM(N245:N251)</f>
        <v>769382.64</v>
      </c>
    </row>
    <row r="245" spans="1:14" ht="38.25" x14ac:dyDescent="0.25">
      <c r="A245" s="139"/>
      <c r="B245" s="136"/>
      <c r="C245" s="140" t="s">
        <v>470</v>
      </c>
      <c r="D245" s="140" t="s">
        <v>471</v>
      </c>
      <c r="E245" s="140" t="s">
        <v>195</v>
      </c>
      <c r="F245" s="153" t="s">
        <v>273</v>
      </c>
      <c r="G245" s="74"/>
      <c r="H245" s="260">
        <v>1113.58</v>
      </c>
      <c r="I245" s="76"/>
      <c r="J245" s="260">
        <v>3779.5099999999998</v>
      </c>
      <c r="K245" s="76"/>
      <c r="L245" s="260">
        <v>6445.44</v>
      </c>
      <c r="M245" s="76"/>
      <c r="N245" s="261">
        <v>10000</v>
      </c>
    </row>
    <row r="246" spans="1:14" ht="38.25" x14ac:dyDescent="0.25">
      <c r="A246" s="139"/>
      <c r="B246" s="136"/>
      <c r="C246" s="223" t="s">
        <v>472</v>
      </c>
      <c r="D246" s="223" t="s">
        <v>473</v>
      </c>
      <c r="E246" s="223" t="s">
        <v>195</v>
      </c>
      <c r="F246" s="282" t="s">
        <v>273</v>
      </c>
      <c r="G246" s="266"/>
      <c r="H246" s="267">
        <v>4366.3999999999996</v>
      </c>
      <c r="I246" s="268"/>
      <c r="J246" s="267">
        <v>15056.48</v>
      </c>
      <c r="K246" s="268"/>
      <c r="L246" s="267">
        <v>25746.559999999998</v>
      </c>
      <c r="M246" s="268"/>
      <c r="N246" s="269">
        <v>40000</v>
      </c>
    </row>
    <row r="247" spans="1:14" ht="38.25" x14ac:dyDescent="0.25">
      <c r="A247" s="139"/>
      <c r="B247" s="136"/>
      <c r="C247" s="223" t="s">
        <v>474</v>
      </c>
      <c r="D247" s="223" t="s">
        <v>475</v>
      </c>
      <c r="E247" s="223" t="s">
        <v>195</v>
      </c>
      <c r="F247" s="282" t="s">
        <v>190</v>
      </c>
      <c r="G247" s="266"/>
      <c r="H247" s="267">
        <v>56.76</v>
      </c>
      <c r="I247" s="268"/>
      <c r="J247" s="267">
        <v>113.52</v>
      </c>
      <c r="K247" s="268"/>
      <c r="L247" s="267">
        <v>170.28</v>
      </c>
      <c r="M247" s="268"/>
      <c r="N247" s="269">
        <v>227.04</v>
      </c>
    </row>
    <row r="248" spans="1:14" ht="25.5" x14ac:dyDescent="0.25">
      <c r="A248" s="139"/>
      <c r="B248" s="136"/>
      <c r="C248" s="223" t="s">
        <v>476</v>
      </c>
      <c r="D248" s="223" t="s">
        <v>477</v>
      </c>
      <c r="E248" s="223" t="s">
        <v>478</v>
      </c>
      <c r="F248" s="282" t="s">
        <v>208</v>
      </c>
      <c r="G248" s="266"/>
      <c r="H248" s="267">
        <v>0</v>
      </c>
      <c r="I248" s="268"/>
      <c r="J248" s="267">
        <v>6666.67</v>
      </c>
      <c r="K248" s="268"/>
      <c r="L248" s="267">
        <v>13333.34</v>
      </c>
      <c r="M248" s="268"/>
      <c r="N248" s="269">
        <v>20000</v>
      </c>
    </row>
    <row r="249" spans="1:14" ht="38.25" x14ac:dyDescent="0.25">
      <c r="A249" s="139"/>
      <c r="B249" s="136"/>
      <c r="C249" s="223" t="s">
        <v>479</v>
      </c>
      <c r="D249" s="223" t="s">
        <v>480</v>
      </c>
      <c r="E249" s="223" t="s">
        <v>195</v>
      </c>
      <c r="F249" s="282" t="s">
        <v>208</v>
      </c>
      <c r="G249" s="266"/>
      <c r="H249" s="267">
        <v>0</v>
      </c>
      <c r="I249" s="268"/>
      <c r="J249" s="267">
        <v>166666.67000000001</v>
      </c>
      <c r="K249" s="268"/>
      <c r="L249" s="267">
        <v>333333.34000000003</v>
      </c>
      <c r="M249" s="268"/>
      <c r="N249" s="269">
        <v>500000</v>
      </c>
    </row>
    <row r="250" spans="1:14" ht="38.25" x14ac:dyDescent="0.25">
      <c r="A250" s="139"/>
      <c r="B250" s="136"/>
      <c r="C250" s="223" t="s">
        <v>481</v>
      </c>
      <c r="D250" s="223" t="s">
        <v>482</v>
      </c>
      <c r="E250" s="223" t="s">
        <v>483</v>
      </c>
      <c r="F250" s="282" t="s">
        <v>208</v>
      </c>
      <c r="G250" s="266"/>
      <c r="H250" s="267">
        <v>32349.22</v>
      </c>
      <c r="I250" s="268"/>
      <c r="J250" s="267">
        <v>87445.209999999992</v>
      </c>
      <c r="K250" s="268"/>
      <c r="L250" s="267">
        <v>142541.20000000001</v>
      </c>
      <c r="M250" s="268"/>
      <c r="N250" s="269">
        <v>197637.2</v>
      </c>
    </row>
    <row r="251" spans="1:14" ht="25.5" x14ac:dyDescent="0.25">
      <c r="A251" s="139"/>
      <c r="B251" s="136"/>
      <c r="C251" s="217" t="s">
        <v>484</v>
      </c>
      <c r="D251" s="217" t="s">
        <v>485</v>
      </c>
      <c r="E251" s="217" t="s">
        <v>486</v>
      </c>
      <c r="F251" s="281" t="s">
        <v>208</v>
      </c>
      <c r="G251" s="262"/>
      <c r="H251" s="263">
        <v>518.4</v>
      </c>
      <c r="I251" s="264"/>
      <c r="J251" s="263">
        <v>851.73</v>
      </c>
      <c r="K251" s="264"/>
      <c r="L251" s="263">
        <v>1185.06</v>
      </c>
      <c r="M251" s="264"/>
      <c r="N251" s="265">
        <v>1518.3999999999999</v>
      </c>
    </row>
    <row r="252" spans="1:14" x14ac:dyDescent="0.25">
      <c r="A252" s="139" t="s">
        <v>114</v>
      </c>
      <c r="B252" s="136" t="s">
        <v>113</v>
      </c>
      <c r="C252" s="140"/>
      <c r="D252" s="140"/>
      <c r="E252" s="140"/>
      <c r="F252" s="153"/>
      <c r="G252" s="270">
        <v>140.29</v>
      </c>
      <c r="H252" s="271">
        <f>SUM(H253:H255)</f>
        <v>0</v>
      </c>
      <c r="I252" s="271">
        <v>3313.21</v>
      </c>
      <c r="J252" s="271">
        <f>SUM(J253:J255)</f>
        <v>5666.67</v>
      </c>
      <c r="K252" s="271">
        <v>3633.21</v>
      </c>
      <c r="L252" s="271">
        <f>SUM(L253:L255)</f>
        <v>11333.34</v>
      </c>
      <c r="M252" s="271">
        <v>3995.27</v>
      </c>
      <c r="N252" s="272">
        <f>SUM(N253:N255)</f>
        <v>17000</v>
      </c>
    </row>
    <row r="253" spans="1:14" ht="25.5" x14ac:dyDescent="0.25">
      <c r="A253" s="139"/>
      <c r="B253" s="136"/>
      <c r="C253" s="140" t="s">
        <v>487</v>
      </c>
      <c r="D253" s="140" t="s">
        <v>488</v>
      </c>
      <c r="E253" s="140" t="s">
        <v>195</v>
      </c>
      <c r="F253" s="153" t="s">
        <v>208</v>
      </c>
      <c r="G253" s="256"/>
      <c r="H253" s="257">
        <v>0</v>
      </c>
      <c r="I253" s="258"/>
      <c r="J253" s="257">
        <v>1666.67</v>
      </c>
      <c r="K253" s="258"/>
      <c r="L253" s="257">
        <v>3333.34</v>
      </c>
      <c r="M253" s="258"/>
      <c r="N253" s="259">
        <v>5000</v>
      </c>
    </row>
    <row r="254" spans="1:14" ht="25.5" x14ac:dyDescent="0.25">
      <c r="A254" s="139"/>
      <c r="B254" s="136"/>
      <c r="C254" s="223" t="s">
        <v>489</v>
      </c>
      <c r="D254" s="223" t="s">
        <v>490</v>
      </c>
      <c r="E254" s="223" t="s">
        <v>491</v>
      </c>
      <c r="F254" s="282" t="s">
        <v>208</v>
      </c>
      <c r="G254" s="266"/>
      <c r="H254" s="267">
        <v>0</v>
      </c>
      <c r="I254" s="268"/>
      <c r="J254" s="267">
        <v>3333.33</v>
      </c>
      <c r="K254" s="268"/>
      <c r="L254" s="267">
        <v>6666.66</v>
      </c>
      <c r="M254" s="268"/>
      <c r="N254" s="269">
        <v>10000</v>
      </c>
    </row>
    <row r="255" spans="1:14" ht="25.5" x14ac:dyDescent="0.25">
      <c r="A255" s="139"/>
      <c r="B255" s="136"/>
      <c r="C255" s="217" t="s">
        <v>492</v>
      </c>
      <c r="D255" s="217" t="s">
        <v>488</v>
      </c>
      <c r="E255" s="217" t="s">
        <v>195</v>
      </c>
      <c r="F255" s="281" t="s">
        <v>208</v>
      </c>
      <c r="G255" s="262"/>
      <c r="H255" s="263">
        <v>0</v>
      </c>
      <c r="I255" s="264"/>
      <c r="J255" s="263">
        <v>666.67</v>
      </c>
      <c r="K255" s="264"/>
      <c r="L255" s="263">
        <v>1333.34</v>
      </c>
      <c r="M255" s="264"/>
      <c r="N255" s="265">
        <v>2000</v>
      </c>
    </row>
    <row r="256" spans="1:14" ht="15.75" thickBot="1" x14ac:dyDescent="0.3">
      <c r="A256" s="142" t="s">
        <v>110</v>
      </c>
      <c r="B256" s="144" t="s">
        <v>123</v>
      </c>
      <c r="C256" s="140"/>
      <c r="D256" s="140"/>
      <c r="E256" s="140"/>
      <c r="F256" s="153"/>
      <c r="G256" s="306">
        <f t="shared" ref="G256:N256" si="13">+G244+G252</f>
        <v>63735.91</v>
      </c>
      <c r="H256" s="307">
        <f>+H244+H252</f>
        <v>38404.36</v>
      </c>
      <c r="I256" s="307">
        <f t="shared" si="13"/>
        <v>83793.700000000026</v>
      </c>
      <c r="J256" s="307">
        <f>+J244+J252</f>
        <v>286246.45999999996</v>
      </c>
      <c r="K256" s="307">
        <f t="shared" si="13"/>
        <v>102879.36000000002</v>
      </c>
      <c r="L256" s="307">
        <f>+L244+L252</f>
        <v>534088.56000000006</v>
      </c>
      <c r="M256" s="307">
        <f t="shared" si="13"/>
        <v>171217.32</v>
      </c>
      <c r="N256" s="308">
        <f t="shared" si="13"/>
        <v>786382.64</v>
      </c>
    </row>
    <row r="257" spans="1:14" ht="18.75" thickTop="1" thickBot="1" x14ac:dyDescent="0.3">
      <c r="A257" s="171" t="s">
        <v>137</v>
      </c>
      <c r="B257" s="37" t="s">
        <v>140</v>
      </c>
      <c r="C257" s="129"/>
      <c r="D257" s="129"/>
      <c r="E257" s="129"/>
      <c r="F257" s="130"/>
      <c r="G257" s="172"/>
      <c r="H257" s="173">
        <v>0</v>
      </c>
      <c r="I257" s="173"/>
      <c r="J257" s="173">
        <v>0</v>
      </c>
      <c r="K257" s="173"/>
      <c r="L257" s="173">
        <v>0</v>
      </c>
      <c r="M257" s="173"/>
      <c r="N257" s="174">
        <v>0</v>
      </c>
    </row>
    <row r="258" spans="1:14" ht="16.5" thickTop="1" thickBot="1" x14ac:dyDescent="0.3">
      <c r="A258" s="185" t="s">
        <v>132</v>
      </c>
      <c r="B258" s="186"/>
      <c r="C258" s="131"/>
      <c r="D258" s="131"/>
      <c r="E258" s="131"/>
      <c r="F258" s="131"/>
      <c r="G258" s="121">
        <f t="shared" ref="G258:N258" si="14">+G257+G256+G243+G241+G234+G229+G204</f>
        <v>342907.7</v>
      </c>
      <c r="H258" s="122">
        <f t="shared" si="14"/>
        <v>192807.39</v>
      </c>
      <c r="I258" s="122">
        <f t="shared" si="14"/>
        <v>455541.49</v>
      </c>
      <c r="J258" s="122">
        <f t="shared" si="14"/>
        <v>859602.97</v>
      </c>
      <c r="K258" s="122">
        <f t="shared" si="14"/>
        <v>628883.82999999996</v>
      </c>
      <c r="L258" s="122">
        <f t="shared" si="14"/>
        <v>1314001.75</v>
      </c>
      <c r="M258" s="122">
        <f t="shared" si="14"/>
        <v>1079144.92</v>
      </c>
      <c r="N258" s="123">
        <f t="shared" si="14"/>
        <v>2326446.6199999996</v>
      </c>
    </row>
    <row r="259" spans="1:14" ht="16.5" thickTop="1" thickBot="1" x14ac:dyDescent="0.3">
      <c r="A259" s="185" t="s">
        <v>169</v>
      </c>
      <c r="B259" s="186"/>
      <c r="C259" s="128"/>
      <c r="D259" s="128"/>
      <c r="E259" s="128"/>
      <c r="F259" s="128"/>
      <c r="G259" s="2"/>
      <c r="H259" s="86">
        <v>3068</v>
      </c>
      <c r="I259" s="3"/>
      <c r="J259" s="86">
        <v>3068</v>
      </c>
      <c r="K259" s="3"/>
      <c r="L259" s="86">
        <v>3068</v>
      </c>
      <c r="M259" s="3"/>
      <c r="N259" s="88">
        <v>3068</v>
      </c>
    </row>
    <row r="260" spans="1:14" ht="16.5" thickTop="1" thickBot="1" x14ac:dyDescent="0.3">
      <c r="A260" s="17"/>
      <c r="B260" s="42"/>
      <c r="C260" s="42"/>
      <c r="D260" s="42"/>
      <c r="E260" s="42"/>
      <c r="F260" s="42"/>
      <c r="G260" s="43"/>
      <c r="H260" s="43"/>
      <c r="I260" s="43"/>
      <c r="J260" s="43"/>
      <c r="K260" s="43"/>
      <c r="L260" s="43"/>
      <c r="M260" s="43"/>
      <c r="N260" s="44"/>
    </row>
    <row r="261" spans="1:14" ht="16.5" thickTop="1" thickBot="1" x14ac:dyDescent="0.3">
      <c r="A261" s="45"/>
      <c r="B261" s="46" t="s">
        <v>129</v>
      </c>
      <c r="C261" s="132"/>
      <c r="D261" s="132"/>
      <c r="E261" s="132"/>
      <c r="F261" s="132"/>
      <c r="G261" s="122">
        <f t="shared" ref="G261:N261" si="15">+G109-G258</f>
        <v>261752.99999999994</v>
      </c>
      <c r="H261" s="122">
        <f t="shared" si="15"/>
        <v>96377.669999999984</v>
      </c>
      <c r="I261" s="122">
        <f t="shared" si="15"/>
        <v>258438.45999999996</v>
      </c>
      <c r="J261" s="122">
        <f t="shared" si="15"/>
        <v>360260.5299999998</v>
      </c>
      <c r="K261" s="122">
        <f t="shared" si="15"/>
        <v>208797.64000000013</v>
      </c>
      <c r="L261" s="122">
        <f t="shared" si="15"/>
        <v>446870.3899999999</v>
      </c>
      <c r="M261" s="122">
        <f t="shared" si="15"/>
        <v>429888.89000000013</v>
      </c>
      <c r="N261" s="123">
        <f t="shared" si="15"/>
        <v>476811.84000000032</v>
      </c>
    </row>
    <row r="262" spans="1:14" s="23" customFormat="1" ht="16.5" thickTop="1" thickBot="1" x14ac:dyDescent="0.25">
      <c r="A262" s="45"/>
      <c r="B262" s="46" t="s">
        <v>158</v>
      </c>
      <c r="C262" s="133"/>
      <c r="D262" s="133"/>
      <c r="E262" s="133"/>
      <c r="F262" s="133"/>
      <c r="G262" s="4"/>
      <c r="H262" s="126">
        <f>+H110-H259</f>
        <v>47261.53</v>
      </c>
      <c r="I262" s="5"/>
      <c r="J262" s="126">
        <f>+J110-J259</f>
        <v>47261.53</v>
      </c>
      <c r="K262" s="5"/>
      <c r="L262" s="126">
        <f>+L110-L259</f>
        <v>47261.53</v>
      </c>
      <c r="M262" s="5"/>
      <c r="N262" s="124">
        <f>+N110-N259</f>
        <v>47261.53</v>
      </c>
    </row>
    <row r="263" spans="1:14" s="23" customFormat="1" ht="16.5" thickTop="1" thickBot="1" x14ac:dyDescent="0.3">
      <c r="A263" s="47"/>
      <c r="B263" s="46" t="s">
        <v>134</v>
      </c>
      <c r="C263" s="132"/>
      <c r="D263" s="132"/>
      <c r="E263" s="132"/>
      <c r="F263" s="132"/>
      <c r="G263" s="122">
        <v>0</v>
      </c>
      <c r="H263" s="122">
        <f>IF(H261&lt;0,-H261,0)</f>
        <v>0</v>
      </c>
      <c r="I263" s="122">
        <v>0</v>
      </c>
      <c r="J263" s="122">
        <f>IF(J261&lt;0,-J261,0)</f>
        <v>0</v>
      </c>
      <c r="K263" s="122">
        <v>0</v>
      </c>
      <c r="L263" s="122">
        <f>IF(L261&lt;0,-L261,0)</f>
        <v>0</v>
      </c>
      <c r="M263" s="122">
        <v>0</v>
      </c>
      <c r="N263" s="125">
        <f>IF(N261&lt;0,-N261,0)</f>
        <v>0</v>
      </c>
    </row>
    <row r="264" spans="1:14" s="6" customFormat="1" ht="21" customHeight="1" thickTop="1" x14ac:dyDescent="0.2">
      <c r="A264" s="187" t="s">
        <v>145</v>
      </c>
      <c r="B264" s="187"/>
      <c r="C264" s="187"/>
      <c r="D264" s="187"/>
      <c r="E264" s="187"/>
      <c r="F264" s="187"/>
      <c r="G264" s="187"/>
      <c r="H264" s="187"/>
      <c r="I264" s="187"/>
      <c r="J264" s="187"/>
      <c r="K264" s="187"/>
      <c r="L264" s="187"/>
      <c r="M264" s="187"/>
      <c r="N264" s="187"/>
    </row>
    <row r="265" spans="1:14" s="6" customFormat="1" ht="21" customHeight="1" x14ac:dyDescent="0.2">
      <c r="A265" s="188" t="s">
        <v>147</v>
      </c>
      <c r="B265" s="188"/>
      <c r="C265" s="188"/>
      <c r="D265" s="188"/>
      <c r="E265" s="188"/>
      <c r="F265" s="188"/>
      <c r="G265" s="188"/>
      <c r="H265" s="188"/>
      <c r="I265" s="188"/>
      <c r="J265" s="188"/>
      <c r="K265" s="188"/>
      <c r="L265" s="188"/>
      <c r="M265" s="188"/>
      <c r="N265" s="188"/>
    </row>
    <row r="266" spans="1:14" s="6" customFormat="1" ht="21" customHeight="1" x14ac:dyDescent="0.2">
      <c r="A266" s="175" t="s">
        <v>162</v>
      </c>
      <c r="B266" s="175"/>
      <c r="C266" s="175"/>
      <c r="D266" s="175"/>
      <c r="E266" s="175"/>
      <c r="F266" s="175"/>
      <c r="G266" s="175"/>
      <c r="H266" s="175"/>
      <c r="I266" s="175"/>
      <c r="J266" s="175"/>
      <c r="K266" s="175"/>
      <c r="L266" s="175"/>
      <c r="M266" s="175"/>
      <c r="N266" s="175"/>
    </row>
  </sheetData>
  <sheetProtection algorithmName="SHA-512" hashValue="HH5WgwJw3Cz9+WeAnmRfHPolqP1fk8RL2iUv/BsvMn+L6a7bP8wdE06J77s15CbbqBDN1EmBVyYNPHHXRhbQtg==" saltValue="PzQLrgcEaLg2qLTyPFuxbQ==" spinCount="100000" sheet="1" objects="1" scenarios="1"/>
  <mergeCells count="39">
    <mergeCell ref="A7:N7"/>
    <mergeCell ref="B1:N2"/>
    <mergeCell ref="A3:N3"/>
    <mergeCell ref="A4:N4"/>
    <mergeCell ref="A5:N5"/>
    <mergeCell ref="A6:N6"/>
    <mergeCell ref="A109:B109"/>
    <mergeCell ref="A8:N8"/>
    <mergeCell ref="A9:N9"/>
    <mergeCell ref="A11:A13"/>
    <mergeCell ref="B11:B13"/>
    <mergeCell ref="C11:C13"/>
    <mergeCell ref="D11:D13"/>
    <mergeCell ref="E11:E13"/>
    <mergeCell ref="F11:F13"/>
    <mergeCell ref="G11:N11"/>
    <mergeCell ref="G12:H12"/>
    <mergeCell ref="I12:J12"/>
    <mergeCell ref="K12:L12"/>
    <mergeCell ref="M12:N12"/>
    <mergeCell ref="A107:B107"/>
    <mergeCell ref="A108:B108"/>
    <mergeCell ref="E112:E114"/>
    <mergeCell ref="A110:B110"/>
    <mergeCell ref="A112:A114"/>
    <mergeCell ref="B112:B114"/>
    <mergeCell ref="C112:C114"/>
    <mergeCell ref="D112:D114"/>
    <mergeCell ref="F112:F114"/>
    <mergeCell ref="G112:N112"/>
    <mergeCell ref="G113:H113"/>
    <mergeCell ref="I113:J113"/>
    <mergeCell ref="K113:L113"/>
    <mergeCell ref="M113:N113"/>
    <mergeCell ref="A258:B258"/>
    <mergeCell ref="A259:B259"/>
    <mergeCell ref="A264:N264"/>
    <mergeCell ref="A265:N265"/>
    <mergeCell ref="A266:N266"/>
  </mergeCells>
  <pageMargins left="0.31496062992126" right="0.118110236220472" top="0.15748031496063" bottom="0" header="0" footer="0"/>
  <pageSetup paperSize="9" scale="62"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Comune Bellino</cp:lastModifiedBy>
  <cp:lastPrinted>2025-04-17T08:18:34Z</cp:lastPrinted>
  <dcterms:created xsi:type="dcterms:W3CDTF">2015-02-26T11:29:02Z</dcterms:created>
  <dcterms:modified xsi:type="dcterms:W3CDTF">2025-04-17T08:18:58Z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